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521" windowWidth="5970" windowHeight="6600" tabRatio="801" activeTab="1"/>
  </bookViews>
  <sheets>
    <sheet name="Planilha Orçamentaria" sheetId="1" r:id="rId1"/>
    <sheet name="Cronograma Fisico-financeiro" sheetId="2" r:id="rId2"/>
  </sheets>
  <externalReferences>
    <externalReference r:id="rId5"/>
  </externalReferences>
  <definedNames>
    <definedName name="_xlnm.Print_Area" localSheetId="0">'Planilha Orçamentaria'!$B$1:$AN$276</definedName>
    <definedName name="_xlnm.Print_Titles" localSheetId="0">'Planilha Orçamentaria'!$1:$26</definedName>
  </definedNames>
  <calcPr fullCalcOnLoad="1"/>
</workbook>
</file>

<file path=xl/sharedStrings.xml><?xml version="1.0" encoding="utf-8"?>
<sst xmlns="http://schemas.openxmlformats.org/spreadsheetml/2006/main" count="923" uniqueCount="540">
  <si>
    <t>ITEM</t>
  </si>
  <si>
    <t>DESCRIÇÃO DOS SERVIÇOS</t>
  </si>
  <si>
    <t xml:space="preserve">UN </t>
  </si>
  <si>
    <t>QUANT</t>
  </si>
  <si>
    <t>Responsável Técnico:</t>
  </si>
  <si>
    <t>CREA:</t>
  </si>
  <si>
    <t>até</t>
  </si>
  <si>
    <t xml:space="preserve">De </t>
  </si>
  <si>
    <t>Intervalos admissíveis sem justificativa</t>
  </si>
  <si>
    <t>BDI Proposto:</t>
  </si>
  <si>
    <t>Composição de BDI Adotada</t>
  </si>
  <si>
    <t>Composição do BDI sugerida</t>
  </si>
  <si>
    <t>UNITÁRIO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</si>
  <si>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</si>
  <si>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</si>
  <si>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</si>
  <si>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</si>
  <si>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</si>
  <si>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</si>
  <si>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</si>
  <si>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TOTAL ITEM</t>
  </si>
  <si>
    <t>TOTAIS:</t>
  </si>
  <si>
    <t>CUSTO:</t>
  </si>
  <si>
    <t>PREÇO: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</si>
  <si>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</si>
  <si>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</si>
  <si>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</si>
  <si>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</si>
  <si>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</si>
  <si>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</si>
  <si>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 atendendo, portanto, à Lei de Diretrizes Orçamentárias - LDO em vigor. </t>
  </si>
  <si>
    <t>CÓDIGO</t>
  </si>
  <si>
    <t>FONTE</t>
  </si>
  <si>
    <t>CUSTO SEM BDI</t>
  </si>
  <si>
    <t>CUSTO COM BDI</t>
  </si>
  <si>
    <t>Conforme legislação</t>
  </si>
  <si>
    <r>
      <t xml:space="preserve"> BDI =</t>
    </r>
    <r>
      <rPr>
        <u val="single"/>
        <sz val="8"/>
        <rFont val="Arial"/>
        <family val="2"/>
      </rPr>
      <t xml:space="preserve"> (1+AC+S+R+G)*(1+DF)*(1+L)</t>
    </r>
    <r>
      <rPr>
        <sz val="8"/>
        <rFont val="Arial"/>
        <family val="2"/>
      </rPr>
      <t xml:space="preserve">  -1
                             (1-T)
  </t>
    </r>
    <r>
      <rPr>
        <u val="single"/>
        <sz val="8"/>
        <rFont val="Arial"/>
        <family val="2"/>
      </rPr>
      <t>Observações</t>
    </r>
    <r>
      <rPr>
        <sz val="8"/>
        <rFont val="Arial"/>
        <family val="2"/>
      </rPr>
      <t>:
  i)   Fórmula de cálculo, composição do BDI e intervalos admissíveis nos termos do Acórdão 2622/2013 do TCU;
  ii)  BDI entre 20,34% e 25,00%.</t>
    </r>
  </si>
  <si>
    <t>SINAPI</t>
  </si>
  <si>
    <t>m</t>
  </si>
  <si>
    <t>74209/001</t>
  </si>
  <si>
    <t xml:space="preserve">Serviços Preliminares </t>
  </si>
  <si>
    <t>1.1</t>
  </si>
  <si>
    <t>1.2</t>
  </si>
  <si>
    <t>1.3</t>
  </si>
  <si>
    <t>1.4</t>
  </si>
  <si>
    <t>1.5</t>
  </si>
  <si>
    <t>1.6</t>
  </si>
  <si>
    <t>1.7</t>
  </si>
  <si>
    <t>73822/001</t>
  </si>
  <si>
    <t>73960/001</t>
  </si>
  <si>
    <t>74220/001</t>
  </si>
  <si>
    <t>74210/001</t>
  </si>
  <si>
    <t>73992/001</t>
  </si>
  <si>
    <t xml:space="preserve">Placa da obra em chapa de aço galvanizado </t>
  </si>
  <si>
    <t>Limpeza do terreno</t>
  </si>
  <si>
    <t>soma</t>
  </si>
  <si>
    <t xml:space="preserve"> m²</t>
  </si>
  <si>
    <t>unid</t>
  </si>
  <si>
    <t>m²</t>
  </si>
  <si>
    <t>Ligação provisória de água/esgoto</t>
  </si>
  <si>
    <t xml:space="preserve">Ligação provisória de energia elétrica em baixa tensão </t>
  </si>
  <si>
    <t>Tapume  chapa de mad. Comp. (6mm)  com pintura a cal</t>
  </si>
  <si>
    <t>Barracão para escritório, depósito</t>
  </si>
  <si>
    <t xml:space="preserve">Locação convencional da obra (execução de gabarito) </t>
  </si>
  <si>
    <t>73965/010</t>
  </si>
  <si>
    <t>73904/002</t>
  </si>
  <si>
    <t>Movimento de Terra</t>
  </si>
  <si>
    <t>m³</t>
  </si>
  <si>
    <t>Escavação manual de valas em qualquer terreno, exceto rocha, até h=1,50 m</t>
  </si>
  <si>
    <t>Escav. manual de valas., exceto rocha, até h=1,50 m</t>
  </si>
  <si>
    <t xml:space="preserve">Regularização e compactação do fundo de valas </t>
  </si>
  <si>
    <t xml:space="preserve">Reaterro compactado de vala com material da obra  </t>
  </si>
  <si>
    <t>Aterro compactado camadas de 0,30 m com mat. argilo - cascalho</t>
  </si>
  <si>
    <t>2.1</t>
  </si>
  <si>
    <t>2.2</t>
  </si>
  <si>
    <t>2.3</t>
  </si>
  <si>
    <t>2.4</t>
  </si>
  <si>
    <t xml:space="preserve">Infra-estrutura: Fundações </t>
  </si>
  <si>
    <t>3.1</t>
  </si>
  <si>
    <t>3.2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</si>
  <si>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</si>
  <si>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</si>
  <si>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</si>
  <si>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</si>
  <si>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</si>
  <si>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</si>
  <si>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</si>
  <si>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</si>
  <si>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</si>
  <si>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Vigas Baldrame e "Pescoço" dos Pilares</t>
  </si>
  <si>
    <t>Lastro de concreto magro, e=3,0 cm, preparo mecânico,  inclusive aditivo</t>
  </si>
  <si>
    <t>Forma de madeira comum para fundações (vigas/pescoço), inclusive desforma</t>
  </si>
  <si>
    <t>Concreto estrutural (Fck =20MPa) para vigas/pescoço</t>
  </si>
  <si>
    <r>
      <t xml:space="preserve">Armação aço CA-50,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6,3mm (1/4) a </t>
    </r>
    <r>
      <rPr>
        <sz val="10"/>
        <rFont val="Calibri"/>
        <family val="2"/>
      </rPr>
      <t>Ø</t>
    </r>
    <r>
      <rPr>
        <sz val="10"/>
        <rFont val="Arial"/>
        <family val="2"/>
      </rPr>
      <t>12,5mm (1/2) - vigas/pescoço</t>
    </r>
  </si>
  <si>
    <r>
      <t xml:space="preserve">Armação aço CA-60,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3.4mm (1/4) a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6.0mm (1/2) - vigas/pescoço</t>
    </r>
  </si>
  <si>
    <t>Lançamento e adensamento de concreto em fundações</t>
  </si>
  <si>
    <t xml:space="preserve">Sapatas Isoladas para Pilares 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</si>
  <si>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</si>
  <si>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</si>
  <si>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</si>
  <si>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</si>
  <si>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</si>
  <si>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</si>
  <si>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</si>
  <si>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</si>
  <si>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73907/003</t>
  </si>
  <si>
    <t>73972/002</t>
  </si>
  <si>
    <t>74254/002</t>
  </si>
  <si>
    <t>73942/002</t>
  </si>
  <si>
    <t>74157/001</t>
  </si>
  <si>
    <t>Kg</t>
  </si>
  <si>
    <t>73907/004</t>
  </si>
  <si>
    <t>Regularização e compactação do fundo de sapatas</t>
  </si>
  <si>
    <t>Forma de madeira comum para fundações (sapatas), inclusive desforma</t>
  </si>
  <si>
    <t>Concreto estrutural (Fck =20MPa) para sapatas</t>
  </si>
  <si>
    <r>
      <t xml:space="preserve">Armação aço CA-50,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6,3mm (1/4) a </t>
    </r>
    <r>
      <rPr>
        <sz val="10"/>
        <rFont val="Calibri"/>
        <family val="2"/>
      </rPr>
      <t>Ø</t>
    </r>
    <r>
      <rPr>
        <sz val="10"/>
        <rFont val="Arial"/>
        <family val="2"/>
      </rPr>
      <t>12,5mm (1/2) - sapatas</t>
    </r>
  </si>
  <si>
    <t>Superestrutura</t>
  </si>
  <si>
    <t>4.1</t>
  </si>
  <si>
    <t>4.1.1</t>
  </si>
  <si>
    <t>4.1.2</t>
  </si>
  <si>
    <t>4.1.3</t>
  </si>
  <si>
    <t>4.1.4</t>
  </si>
  <si>
    <t>4.1.5</t>
  </si>
  <si>
    <t>74007/002</t>
  </si>
  <si>
    <t>74157/002</t>
  </si>
  <si>
    <t>Concreto Armado para Pilares e Vigas da Cobertura</t>
  </si>
  <si>
    <t>Forma com tábuas de madeira 2,5 x 30 cm, inclusive desforma</t>
  </si>
  <si>
    <t xml:space="preserve">Concreto estrutural (Fck =20MPa) </t>
  </si>
  <si>
    <r>
      <t xml:space="preserve">Armação aço CA-50,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6,3mm (1/4) a </t>
    </r>
    <r>
      <rPr>
        <sz val="10"/>
        <rFont val="Calibri"/>
        <family val="2"/>
      </rPr>
      <t>Ø</t>
    </r>
    <r>
      <rPr>
        <sz val="10"/>
        <rFont val="Arial"/>
        <family val="2"/>
      </rPr>
      <t>12,5mm (1/2)</t>
    </r>
  </si>
  <si>
    <r>
      <t xml:space="preserve">Armação aço CA-60,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3.4mm (1/4) a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6.0mm (1/2) </t>
    </r>
  </si>
  <si>
    <t>Lançamento manual de concreto em estruturas, inclusive vibração</t>
  </si>
  <si>
    <t>Concreto Armado para Vergas e contravergas</t>
  </si>
  <si>
    <t>4.2</t>
  </si>
  <si>
    <t>4.2.1</t>
  </si>
  <si>
    <t>Verga e contraverga pré-moldada em concreto armado(Fck=20Mpa)-10x10cm</t>
  </si>
  <si>
    <t>74200/001</t>
  </si>
  <si>
    <t>4.3</t>
  </si>
  <si>
    <t>Laje Pré-Moldada</t>
  </si>
  <si>
    <t>Laje pré-moldada para cobertura, sobrecarga 100 Kgf/m²</t>
  </si>
  <si>
    <t>4.3.1</t>
  </si>
  <si>
    <t>74202/001</t>
  </si>
  <si>
    <t>4.4</t>
  </si>
  <si>
    <t>4.4.1</t>
  </si>
  <si>
    <t>Pilaretes de amarração (12 x 12cm) ,   a cada 1,20m</t>
  </si>
  <si>
    <t>Concreto armado ( Fck=18MPa) , inc. forma e arranque dos pilares</t>
  </si>
  <si>
    <t>4.5</t>
  </si>
  <si>
    <t>Rufo em concreto armado, largura de 0,40m e espessura de 0,03m</t>
  </si>
  <si>
    <t>4.5.1</t>
  </si>
  <si>
    <t>Rufo em concreto armado ( Fck=15MPa) , inclusive  forma e armadura</t>
  </si>
  <si>
    <t>Paredes</t>
  </si>
  <si>
    <t>5.1</t>
  </si>
  <si>
    <t>Alvenaria de vedação (edificação e muro)</t>
  </si>
  <si>
    <t>5.1.1</t>
  </si>
  <si>
    <t>Alv.em tijolo cer. .10 x 20 x 20cm, 1/2 vez arg. traço 1:4   com e=1cm</t>
  </si>
  <si>
    <t>Esquadrias</t>
  </si>
  <si>
    <t>73935/001</t>
  </si>
  <si>
    <t>6.1</t>
  </si>
  <si>
    <t>Portas de Madeira e Vidro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</si>
  <si>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</si>
  <si>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</si>
  <si>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</si>
  <si>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</si>
  <si>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</si>
  <si>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</si>
  <si>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</si>
  <si>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</si>
  <si>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</si>
  <si>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73910/005</t>
  </si>
  <si>
    <t>73910/001</t>
  </si>
  <si>
    <t>73910/008</t>
  </si>
  <si>
    <t>74070/004</t>
  </si>
  <si>
    <t>74069/001</t>
  </si>
  <si>
    <t>74068/004</t>
  </si>
  <si>
    <t>74068/006</t>
  </si>
  <si>
    <t>Porta de Vidro - PV 1 (250 x 210) - com ferragens e vidro 10mm</t>
  </si>
  <si>
    <t>Porta de Vidro - PV 2 (200 x 210) - com ferragens e vidro 10mm</t>
  </si>
  <si>
    <t>Porta de Madeira - PM 1 (80 x 210) - com ferragens</t>
  </si>
  <si>
    <t>Porta de Madeira - PM 2 (60 x 210) - com ferragens</t>
  </si>
  <si>
    <t>Porta de Madeira - PM 3 (120 x 210) - com ferragens</t>
  </si>
  <si>
    <t>Fechadura completa de embutir para porta interna</t>
  </si>
  <si>
    <t>Fechadura completa de embutir para porta de banheiro</t>
  </si>
  <si>
    <t>Fechadura completa de embutir para porta interna 2 folhas</t>
  </si>
  <si>
    <t>Fechadura completa de embutir para porta externa</t>
  </si>
  <si>
    <t>6.2</t>
  </si>
  <si>
    <t>Portas metálicas</t>
  </si>
  <si>
    <t>6.2.1</t>
  </si>
  <si>
    <t>6.2.2</t>
  </si>
  <si>
    <t>6.2.3</t>
  </si>
  <si>
    <t>73933/002</t>
  </si>
  <si>
    <t xml:space="preserve">Porta de Ferro - PF 1 (80 x 210) - com ferragens </t>
  </si>
  <si>
    <t>Porta de Ferro - PF 2 (305 x 60) - com ferragens</t>
  </si>
  <si>
    <t>Porta de Ferro - PF 3 (120 x 71) - com ferragens</t>
  </si>
  <si>
    <t>Janelas metálicas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</si>
  <si>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</si>
  <si>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</si>
  <si>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</si>
  <si>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</si>
  <si>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</si>
  <si>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</si>
  <si>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</si>
  <si>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</si>
  <si>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73809/001</t>
  </si>
  <si>
    <t>74067/001</t>
  </si>
  <si>
    <t>Janela de  Alumínio maxim-ar - JA 1 (125 x 200) - com ferragens e vidro 4mm</t>
  </si>
  <si>
    <t>Janela de  Alumínio de correr - JA 2 (200 x 110) - com ferragens e vidro 4mm</t>
  </si>
  <si>
    <t xml:space="preserve">Janela de  Alumínio de correr - JA 3 (255 x 50) - com ferragens e vidro 4mm  </t>
  </si>
  <si>
    <t xml:space="preserve">Janela de  Alumínio de correr - JA 4 (120 x 110) - com ferragens e vidro 4mm  </t>
  </si>
  <si>
    <t>Janela de  Alumínio de correr - JA 5 (315 x 50) - com ferragens e vidro 4mm</t>
  </si>
  <si>
    <t xml:space="preserve">Janela de  Alumínio de correr- JA 6 (165 x 200) - com ferragense e vidro 4mm  </t>
  </si>
  <si>
    <t xml:space="preserve">Janela de  Alumínio maxim-ar - JA 7 (75 x 200) - com ferragens e vidro 4mm </t>
  </si>
  <si>
    <t>Cobertura</t>
  </si>
  <si>
    <t>7.1</t>
  </si>
  <si>
    <t>7.2</t>
  </si>
  <si>
    <t>7.3</t>
  </si>
  <si>
    <t>73931/001</t>
  </si>
  <si>
    <t>74088/001</t>
  </si>
  <si>
    <t>74045/001</t>
  </si>
  <si>
    <t>Estrutura para telha ondulada de fibrocimento, em madeira aparelhada, apoiada em laje</t>
  </si>
  <si>
    <t>Telha de fibrocimento ondulada 6mm, incluso acessórios de fixação</t>
  </si>
  <si>
    <t>Cumeeira em telha de fibrocimento ondulada 6mm, inclusa fixação</t>
  </si>
  <si>
    <t>Impermeabilização</t>
  </si>
  <si>
    <t>8.1</t>
  </si>
  <si>
    <t>8.2</t>
  </si>
  <si>
    <t>8.3</t>
  </si>
  <si>
    <t>73968/001</t>
  </si>
  <si>
    <t>74106/001</t>
  </si>
  <si>
    <t>Impermeabilização com manta asfáltica 4mm - calhas e laje</t>
  </si>
  <si>
    <t>Proteção mecânica c/ argamassa traço 1:3, espessura 2cm</t>
  </si>
  <si>
    <t xml:space="preserve">Impermeabilização com tinta betuminosa em fundações, baldrames </t>
  </si>
  <si>
    <t>Revestimento de Paredes</t>
  </si>
  <si>
    <t>9.1</t>
  </si>
  <si>
    <t>9.2</t>
  </si>
  <si>
    <t>9.3</t>
  </si>
  <si>
    <t>9.4</t>
  </si>
  <si>
    <t>9.5</t>
  </si>
  <si>
    <t>9.6</t>
  </si>
  <si>
    <t>9.7</t>
  </si>
  <si>
    <t>9.8</t>
  </si>
  <si>
    <t>73927/001</t>
  </si>
  <si>
    <t>73925/002</t>
  </si>
  <si>
    <t xml:space="preserve">Chapisco de aderência em paredes internas e externas </t>
  </si>
  <si>
    <t>Chapisco de aderência em tetos</t>
  </si>
  <si>
    <t>Emboço em paredes internas a receber azulejo branco 15x15cm</t>
  </si>
  <si>
    <t>Emboço para teto, traço 1:4, espessura 1,5cm</t>
  </si>
  <si>
    <t>Emboço em paredes internas e externas</t>
  </si>
  <si>
    <t xml:space="preserve">Reboco para paredes internas e externas  - espessura 2,0 cm </t>
  </si>
  <si>
    <t xml:space="preserve">Reboco para tetos - espessura 2,0 cm </t>
  </si>
  <si>
    <t>Azulejo branco 15 x 15cm, fixado com argamassa, inclusive rejunte</t>
  </si>
  <si>
    <t>10.1</t>
  </si>
  <si>
    <t>10.2</t>
  </si>
  <si>
    <t>10.3</t>
  </si>
  <si>
    <t>10.4</t>
  </si>
  <si>
    <t>10.5</t>
  </si>
  <si>
    <t>10.6</t>
  </si>
  <si>
    <t>10.7</t>
  </si>
  <si>
    <t>73977/001</t>
  </si>
  <si>
    <t>74108/001</t>
  </si>
  <si>
    <t>73985/001</t>
  </si>
  <si>
    <t>73892/002</t>
  </si>
  <si>
    <t>C.M</t>
  </si>
  <si>
    <t>Camada em lastro de concreto simples e= 5cm</t>
  </si>
  <si>
    <t xml:space="preserve">Camada regularizadora e=3cm </t>
  </si>
  <si>
    <t>Piso cerâmico PEI IV - 30 x 30, assentado com argamassa,  inclusive rejunte</t>
  </si>
  <si>
    <t>Fornecimento e colocação de piso tátil de alerta em borracha, assentado com cola, espessura 5mm</t>
  </si>
  <si>
    <t>Fornecimento e colocação de piso tátil de alerta em placa cimentícia de alta resistência (25x25cm), espessura 2,0cm</t>
  </si>
  <si>
    <t>Rodapé cerâmico  PEI IV,  assentado com argamassa,  inclusive rejunte</t>
  </si>
  <si>
    <t>Execução de calçada em concreto 1:3:5 (Fck=12 MPa) espessura 7cm</t>
  </si>
  <si>
    <t xml:space="preserve">m </t>
  </si>
  <si>
    <t>Pavimentação</t>
  </si>
  <si>
    <t>Pintura</t>
  </si>
  <si>
    <t>11.1</t>
  </si>
  <si>
    <t>11.2</t>
  </si>
  <si>
    <t>11.3</t>
  </si>
  <si>
    <t>11.4</t>
  </si>
  <si>
    <t>11.5</t>
  </si>
  <si>
    <t>74134/002</t>
  </si>
  <si>
    <t>73954/002</t>
  </si>
  <si>
    <t>6067</t>
  </si>
  <si>
    <t>74133/002</t>
  </si>
  <si>
    <t>73739/001</t>
  </si>
  <si>
    <t xml:space="preserve">Emassamento de paredes/tetos com massa acrílica - 02 demãos </t>
  </si>
  <si>
    <t xml:space="preserve">Pintura acrílica 02 demãos sobre paredes/tetos </t>
  </si>
  <si>
    <t>Pintura em esmalte sintético 02 demãos c/ zarcão sobre esquadrias de ferro</t>
  </si>
  <si>
    <t xml:space="preserve">Emassamento em madeira, base a óleo - 02 demãos </t>
  </si>
  <si>
    <t>Pintura esmalte acetinado em madeira, 02 demãos</t>
  </si>
  <si>
    <t>Instalações elétricas</t>
  </si>
  <si>
    <t>12.1</t>
  </si>
  <si>
    <t>12.1.1</t>
  </si>
  <si>
    <t>Quadro  de Distribuição de Luz e Força (QDLF)</t>
  </si>
  <si>
    <t>Quadro de Distribuição de energia, de embutir com porta, para 24 disjuntores termomagnéticos monopolares, barramento trifásico e neutro com proteção geral, disjuntor geral trifásico.</t>
  </si>
  <si>
    <t>74131/005</t>
  </si>
  <si>
    <t>12.2</t>
  </si>
  <si>
    <t>Disjuntores</t>
  </si>
  <si>
    <t>12.2.1</t>
  </si>
  <si>
    <t>12.2.2</t>
  </si>
  <si>
    <t>12.2.3</t>
  </si>
  <si>
    <t>74130/004</t>
  </si>
  <si>
    <t>74130/001</t>
  </si>
  <si>
    <t>74130/002</t>
  </si>
  <si>
    <t>Disjuntor termomagnético tripolar 50 a 100A</t>
  </si>
  <si>
    <t>Disjuntor termomagnético monopolar 10 a 30A</t>
  </si>
  <si>
    <t>Disjuntor termomagnético monopolar 55 a 50A</t>
  </si>
  <si>
    <t>12.3</t>
  </si>
  <si>
    <t>Luminárias</t>
  </si>
  <si>
    <t>12.3.1</t>
  </si>
  <si>
    <t>12.3.2</t>
  </si>
  <si>
    <t>73953/002</t>
  </si>
  <si>
    <t>73953/006</t>
  </si>
  <si>
    <t>Luminária completa de sobrepor tipo calha 2x 20w c/ reator/lamp. fluoresc.</t>
  </si>
  <si>
    <t>Luminária completa de sobrepor tipo calha 2x 40w c/ reator/lamp. fluoresc.</t>
  </si>
  <si>
    <t>12.4</t>
  </si>
  <si>
    <t>Ponto de Luz</t>
  </si>
  <si>
    <t>12.4.1</t>
  </si>
  <si>
    <t>12.4.2</t>
  </si>
  <si>
    <t>12.4.3</t>
  </si>
  <si>
    <t>74132/003</t>
  </si>
  <si>
    <t>74132/005</t>
  </si>
  <si>
    <t xml:space="preserve">Instalação ponto luz equivalente a 2 varas eletroduto PVC rigido 3/4", 12m de fio 2,5mm², caixas, conexões, luvas, curva e interruptor embutir com placa, inclusive abertura e fechamento rasgo alvenaria </t>
  </si>
  <si>
    <t xml:space="preserve">Instalação conjunto de 2 ponto luz equivalente a 5 varas eletroduto PVC rigido 3/4", 33m de fio 2,5mm², caixas, conexões, luvas, curva e interruptor embutir com placa, inclusive abertura e fechamento rasgo alvenaria </t>
  </si>
  <si>
    <t xml:space="preserve">Instalação conjunto de 3 ponto luz equivalente a 6 varas eletroduto PVC rigido 3/4", 50m de fio 2,5mm², caixas, conexões, luvas, curva e interruptor embutir com placa, inclusive abertura e fechamento rasgo alvenaria </t>
  </si>
  <si>
    <t>12.5</t>
  </si>
  <si>
    <t>Pontos de tomadas</t>
  </si>
  <si>
    <t>12.5.1</t>
  </si>
  <si>
    <t>12.5.2</t>
  </si>
  <si>
    <t>12.5.3</t>
  </si>
  <si>
    <t>73952/006</t>
  </si>
  <si>
    <t>73952/008</t>
  </si>
  <si>
    <t xml:space="preserve">Instalação ponto tomada equivalente 2 varas eletroduto PVC rígido de 1/2" 12m de fio 2,5mm2 caixas conexões tomada de embutir com placa, inclusive abertura e fechamento de rasgo em alvenaria </t>
  </si>
  <si>
    <t xml:space="preserve">Instalação 1 conjunto 2 tomadas equivalente 3 varas eletroduto PVC rígido 1/2", 18m de fio 2,5mm2 caixas conexões e tomadas de embutir com placa, inclusive abertura e fechamento de rasgo em alvenaria </t>
  </si>
  <si>
    <t xml:space="preserve">Instalação 1 conjunto 3 tomadas equivalente 4 varas eletroduto PVC rígido 1/2", 25m de fio 2,5mm2 caixas conexões e tomadas de embutir com placa, inclusive conexões e fechamento de rasgo em alvenaria </t>
  </si>
  <si>
    <t>12.6</t>
  </si>
  <si>
    <t>74042/002</t>
  </si>
  <si>
    <t>Interruptor duplo com eletroduto PVC 1/2" (13mm) e caixa 4X2"</t>
  </si>
  <si>
    <t>12.7</t>
  </si>
  <si>
    <t>12.8</t>
  </si>
  <si>
    <t>12.9</t>
  </si>
  <si>
    <t>74042/007</t>
  </si>
  <si>
    <t>73917/001</t>
  </si>
  <si>
    <t>74054/003</t>
  </si>
  <si>
    <t>Interruptor three -way com eletroduto PVC 3/4"(20mm) e caixa 4X2"</t>
  </si>
  <si>
    <t xml:space="preserve">Tomada bipolar 10A/250V p/ piso c/ eletroduto PVC 1/2" (13mm) e caixa 4X2" </t>
  </si>
  <si>
    <t xml:space="preserve">Tomada p/ ar condicionado (caixa,eletrodutos, fios e tomada) </t>
  </si>
  <si>
    <t>pt</t>
  </si>
  <si>
    <t>Instalações Telefonicas</t>
  </si>
  <si>
    <t>13.1</t>
  </si>
  <si>
    <t>13.2</t>
  </si>
  <si>
    <t>13.3</t>
  </si>
  <si>
    <t>13.4</t>
  </si>
  <si>
    <t>73613</t>
  </si>
  <si>
    <t>73768/003</t>
  </si>
  <si>
    <t>83366</t>
  </si>
  <si>
    <t>83370</t>
  </si>
  <si>
    <t xml:space="preserve">Eletroduto PVC rígido roscável  20 mm (3/4") </t>
  </si>
  <si>
    <t>Cabo telefônico CI-50, 10 pares</t>
  </si>
  <si>
    <t>Caixa de passagem para telefone 10X10X5cm</t>
  </si>
  <si>
    <t>Quadro de distribuição para telefone nº.3, 40 x40 x 12cm</t>
  </si>
  <si>
    <t>Instalações Hidraulicas</t>
  </si>
  <si>
    <t>14.1</t>
  </si>
  <si>
    <t>Tubulações e Conexões em PVC e Caixa D'água (1000 litros)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</si>
  <si>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</si>
  <si>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</si>
  <si>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</si>
  <si>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</si>
  <si>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</si>
  <si>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</si>
  <si>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</si>
  <si>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</si>
  <si>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75030/001</t>
  </si>
  <si>
    <t>75030/002</t>
  </si>
  <si>
    <t>75030/004</t>
  </si>
  <si>
    <t>75030/005</t>
  </si>
  <si>
    <t>72783</t>
  </si>
  <si>
    <t>72785</t>
  </si>
  <si>
    <t>72787</t>
  </si>
  <si>
    <t>72788</t>
  </si>
  <si>
    <t>Tubo em PVC soldável água fria Ø 25mm, inclusive conexões</t>
  </si>
  <si>
    <t>Tubo em PVC soldável água fria Ø 32mm, inclusive conexões</t>
  </si>
  <si>
    <t>Tubo em PVC soldável água fria Ø 50mm, inclusive conexões</t>
  </si>
  <si>
    <t>Tubo em PVC soldável água fria Ø 60mm, inclusive conexões</t>
  </si>
  <si>
    <t>Adaptador PVC c/ flanges/anel p/ caixa d'água 20mm x1/2" (entrada e ladrão)</t>
  </si>
  <si>
    <t>Adaptador PVC c/ flanges/anel p/ caixa d'água 32mm x1" (limpeza)</t>
  </si>
  <si>
    <t>Adaptador PVC c/ flanges/anel p/ caixa d'água 50mm x1 1/2" (barrilete)</t>
  </si>
  <si>
    <t>Adaptador PVC c/ flanges/anel p/ caixa d'água 60mm x 2" (barrilete)</t>
  </si>
  <si>
    <t>14.2</t>
  </si>
  <si>
    <t>Acessórios e Complementos</t>
  </si>
  <si>
    <t>14.2.1</t>
  </si>
  <si>
    <t>14.2.2</t>
  </si>
  <si>
    <t>14.2.3</t>
  </si>
  <si>
    <t>14.2.4</t>
  </si>
  <si>
    <t>74180/001</t>
  </si>
  <si>
    <t>74181/001</t>
  </si>
  <si>
    <t>74058/003</t>
  </si>
  <si>
    <t>73735</t>
  </si>
  <si>
    <t>Registro de gaveta 2.1/2" (60mm) bruto (barrilete)</t>
  </si>
  <si>
    <t>Registro de gaveta 2" (50mm) bruto (barrilete)</t>
  </si>
  <si>
    <t>Torneira de bóia real 1" (25mm) com balão plástico</t>
  </si>
  <si>
    <t>Reserv. d'água de fibrocimento, cap. de 1000 litros - fornec. e instalação</t>
  </si>
  <si>
    <t>15.1</t>
  </si>
  <si>
    <t>15.1.1</t>
  </si>
  <si>
    <t>15.1.2</t>
  </si>
  <si>
    <t>15.2</t>
  </si>
  <si>
    <t>15.2.1</t>
  </si>
  <si>
    <t>15.2.2</t>
  </si>
  <si>
    <t>Instalação de Águas Pluviais</t>
  </si>
  <si>
    <t>74165/004</t>
  </si>
  <si>
    <t>74165/003</t>
  </si>
  <si>
    <t>Tubulações e Conexões de PVC</t>
  </si>
  <si>
    <t>Tubo PVC esgoto Ø 100mm,inclusive conexões</t>
  </si>
  <si>
    <t>Tubo PVC esgoto Ø 75mm,inclusive conexões</t>
  </si>
  <si>
    <t>Pesquisa</t>
  </si>
  <si>
    <t>Ralo hemisférico (formato abacaxi) de ferro fundido, Ø100mm</t>
  </si>
  <si>
    <t>Caixa de areia 40 x 40 x 40 cm em alvenaria</t>
  </si>
  <si>
    <t>Instalações Sanitárias</t>
  </si>
  <si>
    <t>16.1</t>
  </si>
  <si>
    <t>16.1.1</t>
  </si>
  <si>
    <t>16.1.2</t>
  </si>
  <si>
    <t>16.1.3</t>
  </si>
  <si>
    <t>16.1.4</t>
  </si>
  <si>
    <t>16.1.5</t>
  </si>
  <si>
    <t>73958/001</t>
  </si>
  <si>
    <t>74165/002</t>
  </si>
  <si>
    <t>74165/001</t>
  </si>
  <si>
    <t>Ponto esgoto de PVC Ø 100mm, inclusive conexões (nos sanitários)</t>
  </si>
  <si>
    <t>Tubo PVC esgoto Ø 100mm, inclusive conexões (rede externa)</t>
  </si>
  <si>
    <t>Tubo PVC esgoto Ø 75mm, inclusive conexões (rede interna)</t>
  </si>
  <si>
    <t>Tubo PVC esgoto Ø 50mm, inclusive conexões (rede interna)</t>
  </si>
  <si>
    <t>Tubo PVC esgoto Ø 40mm, inclusive conexões (rede interna)</t>
  </si>
  <si>
    <t>16.2</t>
  </si>
  <si>
    <t>16.2.1</t>
  </si>
  <si>
    <t>16.2.2</t>
  </si>
  <si>
    <t>16.2.3</t>
  </si>
  <si>
    <t>16.2.4</t>
  </si>
  <si>
    <t>74104/001</t>
  </si>
  <si>
    <t>74166/001</t>
  </si>
  <si>
    <t>Caixa sifonada PVC 150 x 150 x 50mm</t>
  </si>
  <si>
    <t>Caixa de gordura PVC 250 x 230 x 75mm, com tampa e porta-tampa</t>
  </si>
  <si>
    <t>Caixa de inspeção em alvenaria 60 x 60 x 60 cm c/ tampa de concreto</t>
  </si>
  <si>
    <r>
      <t xml:space="preserve">Caixa de passagem pre- moldada </t>
    </r>
    <r>
      <rPr>
        <sz val="10"/>
        <rFont val="Calibri"/>
        <family val="2"/>
      </rPr>
      <t>Ø</t>
    </r>
    <r>
      <rPr>
        <sz val="10"/>
        <rFont val="Arial"/>
        <family val="2"/>
      </rPr>
      <t>60 cm c/ tampa de concreto</t>
    </r>
  </si>
  <si>
    <t>Prevenção e Combate a Incendio</t>
  </si>
  <si>
    <t>17.1</t>
  </si>
  <si>
    <t>73775/001</t>
  </si>
  <si>
    <t xml:space="preserve">Extintor de incêndio tipo PQS com 4Kg </t>
  </si>
  <si>
    <t>Louças e Metáis</t>
  </si>
  <si>
    <t>18.1</t>
  </si>
  <si>
    <t>18.1.1</t>
  </si>
  <si>
    <t xml:space="preserve">Louças </t>
  </si>
  <si>
    <t>18.1.2</t>
  </si>
  <si>
    <t>18.1.3</t>
  </si>
  <si>
    <t>18.1.4</t>
  </si>
  <si>
    <t>18.1.5</t>
  </si>
  <si>
    <t>18.1.6</t>
  </si>
  <si>
    <t>18.1.7</t>
  </si>
  <si>
    <t>18.1.8</t>
  </si>
  <si>
    <t>18.1.9</t>
  </si>
  <si>
    <t>74230/001</t>
  </si>
  <si>
    <t>73947/008</t>
  </si>
  <si>
    <t>73947/012</t>
  </si>
  <si>
    <t>73947/010</t>
  </si>
  <si>
    <t>Vaso sanitário sifonado louça branca, inclusas fixações</t>
  </si>
  <si>
    <t>Assento plástico para vaso sanitário</t>
  </si>
  <si>
    <t>Lavatório de louça branca popular 47 x 35cm, inclusos acessórios de fixação</t>
  </si>
  <si>
    <t>Tanque de louça branca completo sem coluna, inclusive torneira metálica</t>
  </si>
  <si>
    <t>Pia de cozinha em banca granito cinza 1,20 x 0,60m/cuba inox/torneira parede</t>
  </si>
  <si>
    <t>Papeleira de louça branca</t>
  </si>
  <si>
    <t>Porta sabonete líquido</t>
  </si>
  <si>
    <t xml:space="preserve">Porta-toalha de louça branca com bastão plástico </t>
  </si>
  <si>
    <t>Saboneteira de louça branca 7,5 x 15cm para pia de cozinha</t>
  </si>
  <si>
    <t>18.2</t>
  </si>
  <si>
    <t>Metais</t>
  </si>
  <si>
    <t>18.2.1</t>
  </si>
  <si>
    <t>18.2.2</t>
  </si>
  <si>
    <t>18.2.3</t>
  </si>
  <si>
    <t>18.2.4</t>
  </si>
  <si>
    <t>18.2.5</t>
  </si>
  <si>
    <t>18.2.6</t>
  </si>
  <si>
    <t>18.2.7</t>
  </si>
  <si>
    <t>74175/001</t>
  </si>
  <si>
    <t>74128/001</t>
  </si>
  <si>
    <t>Válvula de descarga 1.1/2" (38mm) com registro, acabamento em metal cromado</t>
  </si>
  <si>
    <t>Registro de gaveta 1" (25mm) com canopla e acabamento cromado</t>
  </si>
  <si>
    <t>Torneira cromada 1/2" ou 3/4" para lavatório</t>
  </si>
  <si>
    <t>Válvula em plástico cromado para lavatório</t>
  </si>
  <si>
    <t>Válvula em metal cromado 3.1/2 x 1.1/2" para pia cozinha</t>
  </si>
  <si>
    <t>Sifão em metal cromado 1"X1.1/2" para lavatório e pia</t>
  </si>
  <si>
    <t>Sifão metálico cromado 1.1/2"X2" para tanque</t>
  </si>
  <si>
    <t>Serviços Diversos</t>
  </si>
  <si>
    <t>19.1</t>
  </si>
  <si>
    <t>19.2</t>
  </si>
  <si>
    <t>19.3</t>
  </si>
  <si>
    <t>19.4</t>
  </si>
  <si>
    <t>19.5</t>
  </si>
  <si>
    <t>19.6</t>
  </si>
  <si>
    <t>74228/001</t>
  </si>
  <si>
    <t>74072/002</t>
  </si>
  <si>
    <t>73932/001</t>
  </si>
  <si>
    <t>Banco de concreto aparente, largura 45cm e 10cm de espessura em C.A</t>
  </si>
  <si>
    <t>Conjunto de barra de apoio para PNE em aço inox</t>
  </si>
  <si>
    <t>Corrimão em tubo de aço galvanizado 2.1/2"</t>
  </si>
  <si>
    <t xml:space="preserve">Grade de ferro em barra chata 3/16" para fechamento de condicionadores de ar </t>
  </si>
  <si>
    <t>Grade e portão metálico com pintura eletrostática para fechamento da edificação</t>
  </si>
  <si>
    <t>cj</t>
  </si>
  <si>
    <t>Serviços Finais</t>
  </si>
  <si>
    <t>Limpeza final da obra</t>
  </si>
  <si>
    <t>20.1</t>
  </si>
  <si>
    <t>9537</t>
  </si>
  <si>
    <t>73346</t>
  </si>
  <si>
    <t>68058</t>
  </si>
  <si>
    <t>79431/001</t>
  </si>
  <si>
    <t>79521/003</t>
  </si>
  <si>
    <t>17.2</t>
  </si>
  <si>
    <t>17.3</t>
  </si>
  <si>
    <t>Iluminaçao de emergencia,quando da interrupçao de alimentaçao normal a ser feito</t>
  </si>
  <si>
    <t>Luminarias autonomas de balizamento as saidas da edificaçao</t>
  </si>
  <si>
    <t>74236/001</t>
  </si>
  <si>
    <t>Plantio de grma</t>
  </si>
  <si>
    <t>19.7</t>
  </si>
  <si>
    <t>73967/001</t>
  </si>
  <si>
    <t>Plantio de arvores, arbustos</t>
  </si>
  <si>
    <t>und</t>
  </si>
  <si>
    <t>PREFEITURA MUNICIPAL DE CARBONITA</t>
  </si>
  <si>
    <t>CRONOGRAMA FÍSICO FINANCEIRO</t>
  </si>
  <si>
    <t>PROJETO DO CRAS</t>
  </si>
  <si>
    <t>LOCAL:RUA LOURIVAL RIBEIRO   BAIRRO: INDUSTRIAL                           CARBONITA / MG</t>
  </si>
  <si>
    <t>1º MÊS</t>
  </si>
  <si>
    <t>2º MÊS</t>
  </si>
  <si>
    <t>3º MÊS</t>
  </si>
  <si>
    <t>4º MÊS</t>
  </si>
  <si>
    <t>DISCRIMINAÇÃO DOS ITENS</t>
  </si>
  <si>
    <t>VALOR DOS SERVIÇOS</t>
  </si>
  <si>
    <t>PESO</t>
  </si>
  <si>
    <t>%</t>
  </si>
  <si>
    <t>R$</t>
  </si>
  <si>
    <t>VALOR TOTAL EM REAIS:</t>
  </si>
  <si>
    <t xml:space="preserve">ARQUITETO E URBANISTA:  CLAUDIO DE MELO ROCHA    CAU   81196-3                                                                                                                                </t>
  </si>
  <si>
    <t>PLANILHA ORÇAMENTARIA</t>
  </si>
  <si>
    <t>Município:  CARBONITA/MG</t>
  </si>
  <si>
    <t>Obra: Centro de Referencia de assistencia Social- CRASS</t>
  </si>
  <si>
    <t>CLAUDIO DE MELO ROCHA</t>
  </si>
  <si>
    <t>A81.193-3</t>
  </si>
  <si>
    <t>LOCAL: AV. BELGO MINEIRA   BAIRRO: MONTE BELO                           CARBONITA / MG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</si>
</sst>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"/>
    <numFmt numFmtId="180" formatCode="d\ mmmm\,\ yyyy"/>
    <numFmt numFmtId="181" formatCode="mmm/yyyy"/>
    <numFmt numFmtId="182" formatCode="0.0"/>
    <numFmt numFmtId="183" formatCode="0_);[Red]\(0\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[$-416]dddd\,\ d&quot; de &quot;mmmm&quot; de &quot;yyyy"/>
    <numFmt numFmtId="189" formatCode="00"/>
    <numFmt numFmtId="190" formatCode="[$-416]mmm/yyyy;@"/>
    <numFmt numFmtId="191" formatCode="dd/mm/yy;@"/>
    <numFmt numFmtId="192" formatCode="0.0%"/>
    <numFmt numFmtId="193" formatCode="0.000%"/>
    <numFmt numFmtId="194" formatCode="0.0000%"/>
    <numFmt numFmtId="195" formatCode="[$-416]mmmm\-yy;@"/>
    <numFmt numFmtId="196" formatCode="d/m/yy;@"/>
    <numFmt numFmtId="197" formatCode="[$-416]mmm\-yyyy;@"/>
    <numFmt numFmtId="198" formatCode="[$-416]mmmm\-yyyy;@"/>
    <numFmt numFmtId="199" formatCode="&quot;R$ &quot;#,##0.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name val="Calibri"/>
      <family val="2"/>
    </font>
    <font>
      <sz val="9"/>
      <color indexed="9"/>
      <name val="Arial"/>
      <family val="2"/>
    </font>
    <font>
      <sz val="9"/>
      <color indexed="55"/>
      <name val="Arial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397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0" fontId="4" fillId="0" borderId="11" xfId="0" applyNumberFormat="1" applyFont="1" applyBorder="1" applyAlignment="1" applyProtection="1">
      <alignment vertical="center"/>
      <protection/>
    </xf>
    <xf numFmtId="10" fontId="4" fillId="0" borderId="13" xfId="0" applyNumberFormat="1" applyFont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5" fillId="33" borderId="25" xfId="0" applyFont="1" applyFill="1" applyBorder="1" applyAlignment="1" applyProtection="1">
      <alignment horizontal="right" vertical="center"/>
      <protection/>
    </xf>
    <xf numFmtId="0" fontId="11" fillId="33" borderId="26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 locked="0"/>
    </xf>
    <xf numFmtId="0" fontId="4" fillId="34" borderId="27" xfId="0" applyFont="1" applyFill="1" applyBorder="1" applyAlignment="1" applyProtection="1">
      <alignment vertical="center"/>
      <protection locked="0"/>
    </xf>
    <xf numFmtId="0" fontId="5" fillId="34" borderId="13" xfId="0" applyFont="1" applyFill="1" applyBorder="1" applyAlignment="1" applyProtection="1">
      <alignment horizontal="right" vertical="center"/>
      <protection locked="0"/>
    </xf>
    <xf numFmtId="171" fontId="10" fillId="35" borderId="23" xfId="54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vertical="center"/>
      <protection locked="0"/>
    </xf>
    <xf numFmtId="0" fontId="9" fillId="34" borderId="13" xfId="0" applyFont="1" applyFill="1" applyBorder="1" applyAlignment="1" applyProtection="1">
      <alignment vertical="center"/>
      <protection locked="0"/>
    </xf>
    <xf numFmtId="171" fontId="10" fillId="35" borderId="21" xfId="54" applyFont="1" applyFill="1" applyBorder="1" applyAlignment="1">
      <alignment horizontal="center" vertical="center"/>
    </xf>
    <xf numFmtId="171" fontId="10" fillId="35" borderId="21" xfId="54" applyFont="1" applyFill="1" applyBorder="1" applyAlignment="1">
      <alignment horizontal="center" vertical="center" wrapText="1"/>
    </xf>
    <xf numFmtId="171" fontId="10" fillId="35" borderId="23" xfId="54" applyFont="1" applyFill="1" applyBorder="1" applyAlignment="1">
      <alignment horizontal="center" vertical="center" wrapText="1"/>
    </xf>
    <xf numFmtId="171" fontId="10" fillId="36" borderId="23" xfId="54" applyFont="1" applyFill="1" applyBorder="1" applyAlignment="1">
      <alignment horizontal="center" vertical="center"/>
    </xf>
    <xf numFmtId="171" fontId="10" fillId="36" borderId="17" xfId="54" applyFont="1" applyFill="1" applyBorder="1" applyAlignment="1">
      <alignment horizontal="center" vertical="center"/>
    </xf>
    <xf numFmtId="171" fontId="10" fillId="36" borderId="21" xfId="54" applyFont="1" applyFill="1" applyBorder="1" applyAlignment="1">
      <alignment horizontal="center" vertical="center"/>
    </xf>
    <xf numFmtId="171" fontId="10" fillId="35" borderId="17" xfId="54" applyFont="1" applyFill="1" applyBorder="1" applyAlignment="1">
      <alignment horizontal="center" vertical="center" wrapText="1"/>
    </xf>
    <xf numFmtId="0" fontId="4" fillId="34" borderId="13" xfId="0" applyFont="1" applyFill="1" applyBorder="1" applyAlignment="1" applyProtection="1">
      <alignment horizontal="left" vertical="center"/>
      <protection locked="0"/>
    </xf>
    <xf numFmtId="171" fontId="10" fillId="36" borderId="21" xfId="54" applyFont="1" applyFill="1" applyBorder="1" applyAlignment="1">
      <alignment horizontal="center" vertical="center" wrapText="1"/>
    </xf>
    <xf numFmtId="171" fontId="10" fillId="36" borderId="23" xfId="54" applyFont="1" applyFill="1" applyBorder="1" applyAlignment="1">
      <alignment horizontal="center" vertical="center" wrapText="1"/>
    </xf>
    <xf numFmtId="0" fontId="5" fillId="34" borderId="13" xfId="0" applyFont="1" applyFill="1" applyBorder="1" applyAlignment="1" applyProtection="1">
      <alignment vertical="center"/>
      <protection locked="0"/>
    </xf>
    <xf numFmtId="0" fontId="1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16" fillId="37" borderId="30" xfId="50" applyFont="1" applyFill="1" applyBorder="1" applyAlignment="1">
      <alignment horizontal="center" vertical="center"/>
      <protection/>
    </xf>
    <xf numFmtId="0" fontId="16" fillId="37" borderId="30" xfId="50" applyFont="1" applyFill="1" applyBorder="1">
      <alignment/>
      <protection/>
    </xf>
    <xf numFmtId="0" fontId="16" fillId="37" borderId="30" xfId="50" applyNumberFormat="1" applyFont="1" applyFill="1" applyBorder="1" applyAlignment="1">
      <alignment horizontal="center" vertical="center"/>
      <protection/>
    </xf>
    <xf numFmtId="0" fontId="16" fillId="38" borderId="30" xfId="50" applyFont="1" applyFill="1" applyBorder="1" applyAlignment="1">
      <alignment horizontal="center" vertical="center"/>
      <protection/>
    </xf>
    <xf numFmtId="0" fontId="20" fillId="38" borderId="30" xfId="50" applyFont="1" applyFill="1" applyBorder="1" applyAlignment="1">
      <alignment vertical="top" wrapText="1"/>
      <protection/>
    </xf>
    <xf numFmtId="2" fontId="16" fillId="38" borderId="30" xfId="50" applyNumberFormat="1" applyFont="1" applyFill="1" applyBorder="1">
      <alignment/>
      <protection/>
    </xf>
    <xf numFmtId="2" fontId="16" fillId="38" borderId="30" xfId="50" applyNumberFormat="1" applyFill="1" applyBorder="1" applyAlignment="1">
      <alignment horizontal="center" vertical="center"/>
      <protection/>
    </xf>
    <xf numFmtId="0" fontId="16" fillId="38" borderId="30" xfId="50" applyNumberFormat="1" applyFill="1" applyBorder="1" applyAlignment="1">
      <alignment horizontal="center" vertical="center"/>
      <protection/>
    </xf>
    <xf numFmtId="199" fontId="16" fillId="38" borderId="30" xfId="50" applyNumberFormat="1" applyFill="1" applyBorder="1" applyAlignment="1">
      <alignment horizontal="center" vertical="center"/>
      <protection/>
    </xf>
    <xf numFmtId="0" fontId="16" fillId="38" borderId="30" xfId="50" applyNumberFormat="1" applyFill="1" applyBorder="1">
      <alignment/>
      <protection/>
    </xf>
    <xf numFmtId="0" fontId="16" fillId="0" borderId="30" xfId="50" applyBorder="1" applyAlignment="1">
      <alignment horizontal="center" vertical="center"/>
      <protection/>
    </xf>
    <xf numFmtId="0" fontId="16" fillId="0" borderId="30" xfId="50" applyBorder="1">
      <alignment/>
      <protection/>
    </xf>
    <xf numFmtId="2" fontId="16" fillId="0" borderId="30" xfId="50" applyNumberFormat="1" applyFont="1" applyBorder="1">
      <alignment/>
      <protection/>
    </xf>
    <xf numFmtId="0" fontId="16" fillId="0" borderId="30" xfId="50" applyNumberFormat="1" applyBorder="1" applyAlignment="1">
      <alignment horizontal="center" vertical="center"/>
      <protection/>
    </xf>
    <xf numFmtId="199" fontId="16" fillId="0" borderId="30" xfId="50" applyNumberFormat="1" applyBorder="1" applyAlignment="1">
      <alignment horizontal="center" vertical="center"/>
      <protection/>
    </xf>
    <xf numFmtId="0" fontId="16" fillId="0" borderId="30" xfId="50" applyNumberFormat="1" applyBorder="1">
      <alignment/>
      <protection/>
    </xf>
    <xf numFmtId="10" fontId="16" fillId="0" borderId="30" xfId="50" applyNumberFormat="1" applyBorder="1" applyAlignment="1">
      <alignment horizontal="center" vertical="center"/>
      <protection/>
    </xf>
    <xf numFmtId="0" fontId="16" fillId="39" borderId="30" xfId="50" applyFont="1" applyFill="1" applyBorder="1" applyAlignment="1">
      <alignment horizontal="center" vertical="center"/>
      <protection/>
    </xf>
    <xf numFmtId="0" fontId="20" fillId="39" borderId="30" xfId="50" applyFont="1" applyFill="1" applyBorder="1" applyAlignment="1">
      <alignment vertical="top" wrapText="1"/>
      <protection/>
    </xf>
    <xf numFmtId="2" fontId="16" fillId="39" borderId="30" xfId="50" applyNumberFormat="1" applyFont="1" applyFill="1" applyBorder="1">
      <alignment/>
      <protection/>
    </xf>
    <xf numFmtId="2" fontId="16" fillId="39" borderId="30" xfId="50" applyNumberFormat="1" applyFill="1" applyBorder="1" applyAlignment="1">
      <alignment horizontal="center" vertical="center"/>
      <protection/>
    </xf>
    <xf numFmtId="0" fontId="16" fillId="39" borderId="30" xfId="50" applyNumberFormat="1" applyFill="1" applyBorder="1" applyAlignment="1">
      <alignment horizontal="center" vertical="center"/>
      <protection/>
    </xf>
    <xf numFmtId="199" fontId="16" fillId="39" borderId="30" xfId="50" applyNumberFormat="1" applyFill="1" applyBorder="1" applyAlignment="1">
      <alignment horizontal="center" vertical="center"/>
      <protection/>
    </xf>
    <xf numFmtId="0" fontId="16" fillId="39" borderId="30" xfId="50" applyNumberFormat="1" applyFill="1" applyBorder="1">
      <alignment/>
      <protection/>
    </xf>
    <xf numFmtId="0" fontId="0" fillId="36" borderId="0" xfId="0" applyFill="1" applyAlignment="1">
      <alignment/>
    </xf>
    <xf numFmtId="199" fontId="16" fillId="38" borderId="30" xfId="50" applyNumberFormat="1" applyFill="1" applyBorder="1">
      <alignment/>
      <protection/>
    </xf>
    <xf numFmtId="2" fontId="16" fillId="38" borderId="30" xfId="50" applyNumberFormat="1" applyFill="1" applyBorder="1">
      <alignment/>
      <protection/>
    </xf>
    <xf numFmtId="199" fontId="16" fillId="38" borderId="30" xfId="50" applyNumberFormat="1" applyFont="1" applyFill="1" applyBorder="1" applyAlignment="1">
      <alignment horizontal="center" vertical="center"/>
      <protection/>
    </xf>
    <xf numFmtId="182" fontId="16" fillId="38" borderId="30" xfId="50" applyNumberFormat="1" applyFill="1" applyBorder="1">
      <alignment/>
      <protection/>
    </xf>
    <xf numFmtId="0" fontId="16" fillId="0" borderId="31" xfId="50" applyBorder="1">
      <alignment/>
      <protection/>
    </xf>
    <xf numFmtId="0" fontId="16" fillId="0" borderId="0" xfId="50" applyBorder="1">
      <alignment/>
      <protection/>
    </xf>
    <xf numFmtId="4" fontId="21" fillId="0" borderId="0" xfId="50" applyNumberFormat="1" applyFont="1">
      <alignment/>
      <protection/>
    </xf>
    <xf numFmtId="0" fontId="16" fillId="0" borderId="0" xfId="50" applyNumberFormat="1" applyBorder="1">
      <alignment/>
      <protection/>
    </xf>
    <xf numFmtId="0" fontId="17" fillId="40" borderId="0" xfId="50" applyFont="1" applyFill="1" applyBorder="1" applyAlignment="1">
      <alignment vertical="top" wrapText="1"/>
      <protection/>
    </xf>
    <xf numFmtId="0" fontId="17" fillId="40" borderId="0" xfId="50" applyFont="1" applyFill="1" applyBorder="1" applyAlignment="1">
      <alignment vertical="top"/>
      <protection/>
    </xf>
    <xf numFmtId="0" fontId="4" fillId="33" borderId="26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17" fillId="40" borderId="33" xfId="50" applyFont="1" applyFill="1" applyBorder="1" applyAlignment="1">
      <alignment vertical="top" wrapText="1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17" fillId="40" borderId="33" xfId="50" applyFont="1" applyFill="1" applyBorder="1" applyAlignment="1">
      <alignment vertical="top"/>
      <protection/>
    </xf>
    <xf numFmtId="0" fontId="17" fillId="40" borderId="38" xfId="50" applyFont="1" applyFill="1" applyBorder="1" applyAlignment="1">
      <alignment vertical="top" wrapText="1"/>
      <protection/>
    </xf>
    <xf numFmtId="0" fontId="17" fillId="40" borderId="38" xfId="50" applyFont="1" applyFill="1" applyBorder="1" applyAlignment="1">
      <alignment vertical="top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 locked="0"/>
    </xf>
    <xf numFmtId="49" fontId="4" fillId="34" borderId="43" xfId="0" applyNumberFormat="1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4" fillId="34" borderId="43" xfId="0" applyFont="1" applyFill="1" applyBorder="1" applyAlignment="1" applyProtection="1">
      <alignment horizontal="center" vertical="center"/>
      <protection locked="0"/>
    </xf>
    <xf numFmtId="171" fontId="4" fillId="34" borderId="44" xfId="54" applyFont="1" applyFill="1" applyBorder="1" applyAlignment="1" applyProtection="1">
      <alignment horizontal="right" vertical="center"/>
      <protection locked="0"/>
    </xf>
    <xf numFmtId="171" fontId="4" fillId="41" borderId="44" xfId="54" applyFont="1" applyFill="1" applyBorder="1" applyAlignment="1" applyProtection="1">
      <alignment horizontal="right" vertical="center"/>
      <protection/>
    </xf>
    <xf numFmtId="171" fontId="4" fillId="41" borderId="13" xfId="54" applyFont="1" applyFill="1" applyBorder="1" applyAlignment="1" applyProtection="1">
      <alignment horizontal="right" vertical="center"/>
      <protection/>
    </xf>
    <xf numFmtId="171" fontId="4" fillId="41" borderId="45" xfId="54" applyFont="1" applyFill="1" applyBorder="1" applyAlignment="1" applyProtection="1">
      <alignment horizontal="right" vertical="center"/>
      <protection/>
    </xf>
    <xf numFmtId="171" fontId="4" fillId="41" borderId="44" xfId="54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4" fillId="36" borderId="13" xfId="0" applyNumberFormat="1" applyFont="1" applyFill="1" applyBorder="1" applyAlignment="1" applyProtection="1">
      <alignment horizontal="center" vertical="center"/>
      <protection locked="0"/>
    </xf>
    <xf numFmtId="49" fontId="4" fillId="36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4" fillId="40" borderId="13" xfId="0" applyFont="1" applyFill="1" applyBorder="1" applyAlignment="1" applyProtection="1">
      <alignment horizontal="center" vertical="center"/>
      <protection locked="0"/>
    </xf>
    <xf numFmtId="0" fontId="4" fillId="40" borderId="43" xfId="0" applyFont="1" applyFill="1" applyBorder="1" applyAlignment="1" applyProtection="1">
      <alignment horizontal="center" vertical="center"/>
      <protection locked="0"/>
    </xf>
    <xf numFmtId="0" fontId="4" fillId="40" borderId="13" xfId="0" applyFont="1" applyFill="1" applyBorder="1" applyAlignment="1" applyProtection="1">
      <alignment horizontal="right" vertical="center"/>
      <protection locked="0"/>
    </xf>
    <xf numFmtId="0" fontId="4" fillId="40" borderId="14" xfId="0" applyFont="1" applyFill="1" applyBorder="1" applyAlignment="1" applyProtection="1">
      <alignment horizontal="right" vertical="center"/>
      <protection locked="0"/>
    </xf>
    <xf numFmtId="0" fontId="4" fillId="40" borderId="43" xfId="0" applyFont="1" applyFill="1" applyBorder="1" applyAlignment="1" applyProtection="1">
      <alignment horizontal="right" vertical="center"/>
      <protection locked="0"/>
    </xf>
    <xf numFmtId="0" fontId="4" fillId="34" borderId="13" xfId="0" applyFont="1" applyFill="1" applyBorder="1" applyAlignment="1" applyProtection="1">
      <alignment horizontal="left" vertical="center"/>
      <protection locked="0"/>
    </xf>
    <xf numFmtId="0" fontId="4" fillId="34" borderId="14" xfId="0" applyFont="1" applyFill="1" applyBorder="1" applyAlignment="1" applyProtection="1">
      <alignment horizontal="left" vertical="center"/>
      <protection locked="0"/>
    </xf>
    <xf numFmtId="0" fontId="4" fillId="34" borderId="43" xfId="0" applyFont="1" applyFill="1" applyBorder="1" applyAlignment="1" applyProtection="1">
      <alignment horizontal="left" vertical="center"/>
      <protection locked="0"/>
    </xf>
    <xf numFmtId="0" fontId="4" fillId="40" borderId="13" xfId="0" applyFont="1" applyFill="1" applyBorder="1" applyAlignment="1" applyProtection="1">
      <alignment horizontal="left" vertical="center"/>
      <protection locked="0"/>
    </xf>
    <xf numFmtId="0" fontId="4" fillId="40" borderId="14" xfId="0" applyFont="1" applyFill="1" applyBorder="1" applyAlignment="1" applyProtection="1">
      <alignment horizontal="left" vertical="center"/>
      <protection locked="0"/>
    </xf>
    <xf numFmtId="0" fontId="4" fillId="40" borderId="43" xfId="0" applyFont="1" applyFill="1" applyBorder="1" applyAlignment="1" applyProtection="1">
      <alignment horizontal="left" vertical="center"/>
      <protection locked="0"/>
    </xf>
    <xf numFmtId="49" fontId="4" fillId="40" borderId="13" xfId="0" applyNumberFormat="1" applyFont="1" applyFill="1" applyBorder="1" applyAlignment="1" applyProtection="1">
      <alignment horizontal="center" vertical="center"/>
      <protection locked="0"/>
    </xf>
    <xf numFmtId="49" fontId="4" fillId="40" borderId="43" xfId="0" applyNumberFormat="1" applyFont="1" applyFill="1" applyBorder="1" applyAlignment="1" applyProtection="1">
      <alignment horizontal="center" vertical="center"/>
      <protection locked="0"/>
    </xf>
    <xf numFmtId="0" fontId="4" fillId="40" borderId="13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right" vertical="center"/>
      <protection locked="0"/>
    </xf>
    <xf numFmtId="0" fontId="4" fillId="34" borderId="14" xfId="0" applyFont="1" applyFill="1" applyBorder="1" applyAlignment="1" applyProtection="1">
      <alignment horizontal="right" vertical="center"/>
      <protection locked="0"/>
    </xf>
    <xf numFmtId="0" fontId="4" fillId="34" borderId="43" xfId="0" applyFont="1" applyFill="1" applyBorder="1" applyAlignment="1" applyProtection="1">
      <alignment horizontal="right" vertical="center"/>
      <protection locked="0"/>
    </xf>
    <xf numFmtId="0" fontId="5" fillId="34" borderId="13" xfId="0" applyFont="1" applyFill="1" applyBorder="1" applyAlignment="1" applyProtection="1">
      <alignment horizontal="right" vertical="center"/>
      <protection locked="0"/>
    </xf>
    <xf numFmtId="0" fontId="5" fillId="34" borderId="14" xfId="0" applyFont="1" applyFill="1" applyBorder="1" applyAlignment="1" applyProtection="1">
      <alignment horizontal="right" vertical="center"/>
      <protection locked="0"/>
    </xf>
    <xf numFmtId="0" fontId="5" fillId="34" borderId="43" xfId="0" applyFont="1" applyFill="1" applyBorder="1" applyAlignment="1" applyProtection="1">
      <alignment horizontal="right" vertical="center"/>
      <protection locked="0"/>
    </xf>
    <xf numFmtId="171" fontId="5" fillId="41" borderId="44" xfId="54" applyFont="1" applyFill="1" applyBorder="1" applyAlignment="1" applyProtection="1">
      <alignment horizontal="right" vertical="center"/>
      <protection/>
    </xf>
    <xf numFmtId="0" fontId="9" fillId="34" borderId="13" xfId="0" applyFont="1" applyFill="1" applyBorder="1" applyAlignment="1" applyProtection="1">
      <alignment horizontal="left" vertical="center"/>
      <protection locked="0"/>
    </xf>
    <xf numFmtId="0" fontId="9" fillId="34" borderId="14" xfId="0" applyFont="1" applyFill="1" applyBorder="1" applyAlignment="1" applyProtection="1">
      <alignment horizontal="left" vertical="center"/>
      <protection locked="0"/>
    </xf>
    <xf numFmtId="0" fontId="9" fillId="34" borderId="43" xfId="0" applyFont="1" applyFill="1" applyBorder="1" applyAlignment="1" applyProtection="1">
      <alignment horizontal="left" vertical="center"/>
      <protection locked="0"/>
    </xf>
    <xf numFmtId="49" fontId="4" fillId="40" borderId="13" xfId="0" applyNumberFormat="1" applyFont="1" applyFill="1" applyBorder="1" applyAlignment="1" applyProtection="1">
      <alignment horizontal="center" vertical="center"/>
      <protection locked="0"/>
    </xf>
    <xf numFmtId="0" fontId="4" fillId="40" borderId="1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2" fontId="4" fillId="34" borderId="13" xfId="0" applyNumberFormat="1" applyFont="1" applyFill="1" applyBorder="1" applyAlignment="1" applyProtection="1">
      <alignment horizontal="right" vertical="center"/>
      <protection locked="0"/>
    </xf>
    <xf numFmtId="2" fontId="4" fillId="34" borderId="14" xfId="0" applyNumberFormat="1" applyFont="1" applyFill="1" applyBorder="1" applyAlignment="1" applyProtection="1">
      <alignment horizontal="right" vertical="center"/>
      <protection locked="0"/>
    </xf>
    <xf numFmtId="2" fontId="4" fillId="34" borderId="43" xfId="0" applyNumberFormat="1" applyFont="1" applyFill="1" applyBorder="1" applyAlignment="1" applyProtection="1">
      <alignment horizontal="right" vertical="center"/>
      <protection locked="0"/>
    </xf>
    <xf numFmtId="2" fontId="4" fillId="40" borderId="13" xfId="0" applyNumberFormat="1" applyFont="1" applyFill="1" applyBorder="1" applyAlignment="1" applyProtection="1">
      <alignment horizontal="right" vertical="center"/>
      <protection locked="0"/>
    </xf>
    <xf numFmtId="2" fontId="4" fillId="40" borderId="14" xfId="0" applyNumberFormat="1" applyFont="1" applyFill="1" applyBorder="1" applyAlignment="1" applyProtection="1">
      <alignment horizontal="right" vertical="center"/>
      <protection locked="0"/>
    </xf>
    <xf numFmtId="2" fontId="4" fillId="40" borderId="43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49" fontId="4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 applyProtection="1">
      <alignment horizontal="center" vertical="center"/>
      <protection locked="0"/>
    </xf>
    <xf numFmtId="0" fontId="4" fillId="36" borderId="43" xfId="0" applyFont="1" applyFill="1" applyBorder="1" applyAlignment="1" applyProtection="1">
      <alignment horizontal="center" vertical="center"/>
      <protection locked="0"/>
    </xf>
    <xf numFmtId="0" fontId="10" fillId="36" borderId="13" xfId="0" applyFont="1" applyFill="1" applyBorder="1" applyAlignment="1" applyProtection="1">
      <alignment horizontal="right" vertical="center"/>
      <protection locked="0"/>
    </xf>
    <xf numFmtId="0" fontId="10" fillId="36" borderId="14" xfId="0" applyFont="1" applyFill="1" applyBorder="1" applyAlignment="1" applyProtection="1">
      <alignment horizontal="right" vertical="center"/>
      <protection locked="0"/>
    </xf>
    <xf numFmtId="0" fontId="10" fillId="36" borderId="43" xfId="0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5" fillId="34" borderId="43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/>
    </xf>
    <xf numFmtId="4" fontId="0" fillId="0" borderId="47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left" vertical="center" wrapText="1"/>
    </xf>
    <xf numFmtId="4" fontId="0" fillId="0" borderId="24" xfId="0" applyNumberFormat="1" applyFont="1" applyFill="1" applyBorder="1" applyAlignment="1">
      <alignment horizontal="left" vertical="center" wrapText="1"/>
    </xf>
    <xf numFmtId="4" fontId="0" fillId="0" borderId="25" xfId="0" applyNumberFormat="1" applyFont="1" applyFill="1" applyBorder="1" applyAlignment="1">
      <alignment horizontal="left" vertical="center" wrapText="1"/>
    </xf>
    <xf numFmtId="4" fontId="0" fillId="0" borderId="23" xfId="0" applyNumberFormat="1" applyFont="1" applyFill="1" applyBorder="1" applyAlignment="1">
      <alignment horizontal="left" vertical="center"/>
    </xf>
    <xf numFmtId="4" fontId="0" fillId="0" borderId="24" xfId="0" applyNumberFormat="1" applyFont="1" applyFill="1" applyBorder="1" applyAlignment="1">
      <alignment horizontal="left" vertical="center"/>
    </xf>
    <xf numFmtId="4" fontId="0" fillId="0" borderId="25" xfId="0" applyNumberFormat="1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horizontal="left" vertical="center" wrapText="1"/>
    </xf>
    <xf numFmtId="4" fontId="0" fillId="0" borderId="46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left" vertical="center" wrapText="1"/>
    </xf>
    <xf numFmtId="4" fontId="0" fillId="0" borderId="47" xfId="0" applyNumberFormat="1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left" vertical="center"/>
    </xf>
    <xf numFmtId="4" fontId="0" fillId="0" borderId="16" xfId="0" applyNumberFormat="1" applyFont="1" applyFill="1" applyBorder="1" applyAlignment="1">
      <alignment horizontal="left" vertical="center"/>
    </xf>
    <xf numFmtId="4" fontId="0" fillId="0" borderId="46" xfId="0" applyNumberFormat="1" applyFont="1" applyFill="1" applyBorder="1" applyAlignment="1">
      <alignment horizontal="left" vertical="center"/>
    </xf>
    <xf numFmtId="0" fontId="0" fillId="40" borderId="11" xfId="0" applyFont="1" applyFill="1" applyBorder="1" applyAlignment="1">
      <alignment horizontal="left" vertical="center" wrapText="1"/>
    </xf>
    <xf numFmtId="0" fontId="0" fillId="40" borderId="12" xfId="0" applyFont="1" applyFill="1" applyBorder="1" applyAlignment="1">
      <alignment horizontal="left" vertical="center" wrapText="1"/>
    </xf>
    <xf numFmtId="0" fontId="0" fillId="40" borderId="47" xfId="0" applyFont="1" applyFill="1" applyBorder="1" applyAlignment="1">
      <alignment horizontal="left" vertical="center" wrapText="1"/>
    </xf>
    <xf numFmtId="0" fontId="0" fillId="40" borderId="15" xfId="0" applyFont="1" applyFill="1" applyBorder="1" applyAlignment="1">
      <alignment horizontal="left" vertical="center" wrapText="1"/>
    </xf>
    <xf numFmtId="0" fontId="0" fillId="40" borderId="16" xfId="0" applyFont="1" applyFill="1" applyBorder="1" applyAlignment="1">
      <alignment horizontal="left" vertical="center" wrapText="1"/>
    </xf>
    <xf numFmtId="0" fontId="0" fillId="40" borderId="46" xfId="0" applyFont="1" applyFill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49" fontId="9" fillId="34" borderId="13" xfId="0" applyNumberFormat="1" applyFont="1" applyFill="1" applyBorder="1" applyAlignment="1" applyProtection="1">
      <alignment horizontal="center" vertical="center"/>
      <protection locked="0"/>
    </xf>
    <xf numFmtId="49" fontId="9" fillId="34" borderId="43" xfId="0" applyNumberFormat="1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 applyProtection="1">
      <alignment horizontal="right" vertical="center"/>
      <protection locked="0"/>
    </xf>
    <xf numFmtId="0" fontId="10" fillId="34" borderId="14" xfId="0" applyFont="1" applyFill="1" applyBorder="1" applyAlignment="1" applyProtection="1">
      <alignment horizontal="right" vertical="center"/>
      <protection locked="0"/>
    </xf>
    <xf numFmtId="0" fontId="10" fillId="34" borderId="43" xfId="0" applyFont="1" applyFill="1" applyBorder="1" applyAlignment="1" applyProtection="1">
      <alignment horizontal="right" vertical="center"/>
      <protection locked="0"/>
    </xf>
    <xf numFmtId="0" fontId="0" fillId="36" borderId="23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71" fontId="10" fillId="36" borderId="23" xfId="54" applyFont="1" applyFill="1" applyBorder="1" applyAlignment="1">
      <alignment horizontal="center" vertical="center" wrapText="1"/>
    </xf>
    <xf numFmtId="171" fontId="10" fillId="36" borderId="25" xfId="54" applyFont="1" applyFill="1" applyBorder="1" applyAlignment="1">
      <alignment horizontal="center" vertical="center" wrapText="1"/>
    </xf>
    <xf numFmtId="171" fontId="10" fillId="36" borderId="11" xfId="54" applyFont="1" applyFill="1" applyBorder="1" applyAlignment="1">
      <alignment horizontal="center" vertical="center" wrapText="1"/>
    </xf>
    <xf numFmtId="171" fontId="10" fillId="36" borderId="47" xfId="54" applyFont="1" applyFill="1" applyBorder="1" applyAlignment="1">
      <alignment horizontal="center" vertical="center" wrapText="1"/>
    </xf>
    <xf numFmtId="171" fontId="10" fillId="36" borderId="15" xfId="54" applyFont="1" applyFill="1" applyBorder="1" applyAlignment="1">
      <alignment horizontal="center" vertical="center" wrapText="1"/>
    </xf>
    <xf numFmtId="171" fontId="10" fillId="36" borderId="46" xfId="54" applyFont="1" applyFill="1" applyBorder="1" applyAlignment="1">
      <alignment horizontal="center" vertical="center" wrapText="1"/>
    </xf>
    <xf numFmtId="171" fontId="10" fillId="36" borderId="23" xfId="54" applyFont="1" applyFill="1" applyBorder="1" applyAlignment="1">
      <alignment horizontal="center" vertical="center" wrapText="1"/>
    </xf>
    <xf numFmtId="171" fontId="10" fillId="36" borderId="25" xfId="54" applyFont="1" applyFill="1" applyBorder="1" applyAlignment="1">
      <alignment horizontal="center" vertical="center" wrapText="1"/>
    </xf>
    <xf numFmtId="171" fontId="10" fillId="36" borderId="15" xfId="54" applyFont="1" applyFill="1" applyBorder="1" applyAlignment="1">
      <alignment horizontal="center" vertical="center" wrapText="1"/>
    </xf>
    <xf numFmtId="171" fontId="10" fillId="36" borderId="46" xfId="54" applyFont="1" applyFill="1" applyBorder="1" applyAlignment="1">
      <alignment horizontal="center" vertical="center" wrapText="1"/>
    </xf>
    <xf numFmtId="171" fontId="10" fillId="36" borderId="23" xfId="54" applyFont="1" applyFill="1" applyBorder="1" applyAlignment="1">
      <alignment horizontal="center" vertical="center"/>
    </xf>
    <xf numFmtId="171" fontId="10" fillId="36" borderId="25" xfId="54" applyFont="1" applyFill="1" applyBorder="1" applyAlignment="1">
      <alignment horizontal="center" vertical="center"/>
    </xf>
    <xf numFmtId="171" fontId="10" fillId="36" borderId="11" xfId="54" applyFont="1" applyFill="1" applyBorder="1" applyAlignment="1">
      <alignment horizontal="center" vertical="center"/>
    </xf>
    <xf numFmtId="171" fontId="10" fillId="36" borderId="47" xfId="54" applyFont="1" applyFill="1" applyBorder="1" applyAlignment="1">
      <alignment horizontal="center" vertical="center"/>
    </xf>
    <xf numFmtId="0" fontId="4" fillId="36" borderId="13" xfId="0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 applyProtection="1">
      <alignment horizontal="right" vertical="center"/>
      <protection locked="0"/>
    </xf>
    <xf numFmtId="0" fontId="10" fillId="34" borderId="14" xfId="0" applyFont="1" applyFill="1" applyBorder="1" applyAlignment="1" applyProtection="1">
      <alignment horizontal="right" vertical="center"/>
      <protection locked="0"/>
    </xf>
    <xf numFmtId="0" fontId="10" fillId="34" borderId="43" xfId="0" applyFont="1" applyFill="1" applyBorder="1" applyAlignment="1" applyProtection="1">
      <alignment horizontal="right" vertical="center"/>
      <protection locked="0"/>
    </xf>
    <xf numFmtId="0" fontId="10" fillId="36" borderId="13" xfId="0" applyFont="1" applyFill="1" applyBorder="1" applyAlignment="1" applyProtection="1">
      <alignment horizontal="right" vertical="center"/>
      <protection locked="0"/>
    </xf>
    <xf numFmtId="0" fontId="10" fillId="36" borderId="14" xfId="0" applyFont="1" applyFill="1" applyBorder="1" applyAlignment="1" applyProtection="1">
      <alignment horizontal="right" vertical="center"/>
      <protection locked="0"/>
    </xf>
    <xf numFmtId="0" fontId="10" fillId="36" borderId="43" xfId="0" applyFont="1" applyFill="1" applyBorder="1" applyAlignment="1" applyProtection="1">
      <alignment horizontal="right" vertical="center"/>
      <protection locked="0"/>
    </xf>
    <xf numFmtId="0" fontId="4" fillId="36" borderId="13" xfId="0" applyFont="1" applyFill="1" applyBorder="1" applyAlignment="1" applyProtection="1">
      <alignment horizontal="left" vertical="center"/>
      <protection locked="0"/>
    </xf>
    <xf numFmtId="0" fontId="4" fillId="36" borderId="14" xfId="0" applyFont="1" applyFill="1" applyBorder="1" applyAlignment="1" applyProtection="1">
      <alignment horizontal="left" vertical="center"/>
      <protection locked="0"/>
    </xf>
    <xf numFmtId="0" fontId="4" fillId="36" borderId="43" xfId="0" applyFont="1" applyFill="1" applyBorder="1" applyAlignment="1" applyProtection="1">
      <alignment horizontal="left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47" xfId="0" applyFont="1" applyFill="1" applyBorder="1" applyAlignment="1">
      <alignment horizontal="center" vertical="center"/>
    </xf>
    <xf numFmtId="2" fontId="10" fillId="36" borderId="13" xfId="0" applyNumberFormat="1" applyFont="1" applyFill="1" applyBorder="1" applyAlignment="1" applyProtection="1">
      <alignment horizontal="right" vertical="center"/>
      <protection locked="0"/>
    </xf>
    <xf numFmtId="2" fontId="10" fillId="36" borderId="14" xfId="0" applyNumberFormat="1" applyFont="1" applyFill="1" applyBorder="1" applyAlignment="1" applyProtection="1">
      <alignment horizontal="right" vertical="center"/>
      <protection locked="0"/>
    </xf>
    <xf numFmtId="2" fontId="10" fillId="36" borderId="43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171" fontId="10" fillId="36" borderId="15" xfId="54" applyFont="1" applyFill="1" applyBorder="1" applyAlignment="1">
      <alignment horizontal="center" vertical="center"/>
    </xf>
    <xf numFmtId="171" fontId="10" fillId="36" borderId="46" xfId="54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49" fontId="5" fillId="34" borderId="13" xfId="0" applyNumberFormat="1" applyFont="1" applyFill="1" applyBorder="1" applyAlignment="1" applyProtection="1">
      <alignment horizontal="center" vertical="center"/>
      <protection locked="0"/>
    </xf>
    <xf numFmtId="49" fontId="5" fillId="34" borderId="43" xfId="0" applyNumberFormat="1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 textRotation="90"/>
      <protection/>
    </xf>
    <xf numFmtId="0" fontId="5" fillId="33" borderId="49" xfId="0" applyFont="1" applyFill="1" applyBorder="1" applyAlignment="1" applyProtection="1">
      <alignment horizontal="center" vertical="center" textRotation="90"/>
      <protection/>
    </xf>
    <xf numFmtId="0" fontId="5" fillId="33" borderId="29" xfId="0" applyFont="1" applyFill="1" applyBorder="1" applyAlignment="1" applyProtection="1">
      <alignment horizontal="center" vertical="center" textRotation="90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49" fontId="5" fillId="34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47" xfId="0" applyNumberFormat="1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>
      <alignment horizontal="center" vertical="center" wrapText="1"/>
    </xf>
    <xf numFmtId="0" fontId="0" fillId="36" borderId="46" xfId="0" applyFont="1" applyFill="1" applyBorder="1" applyAlignment="1">
      <alignment horizontal="center" vertical="center" wrapText="1"/>
    </xf>
    <xf numFmtId="2" fontId="10" fillId="36" borderId="13" xfId="0" applyNumberFormat="1" applyFont="1" applyFill="1" applyBorder="1" applyAlignment="1" applyProtection="1">
      <alignment horizontal="right" vertical="center"/>
      <protection locked="0"/>
    </xf>
    <xf numFmtId="2" fontId="10" fillId="36" borderId="14" xfId="0" applyNumberFormat="1" applyFont="1" applyFill="1" applyBorder="1" applyAlignment="1" applyProtection="1">
      <alignment horizontal="right" vertical="center"/>
      <protection locked="0"/>
    </xf>
    <xf numFmtId="2" fontId="10" fillId="36" borderId="43" xfId="0" applyNumberFormat="1" applyFont="1" applyFill="1" applyBorder="1" applyAlignment="1" applyProtection="1">
      <alignment horizontal="right" vertical="center"/>
      <protection locked="0"/>
    </xf>
    <xf numFmtId="0" fontId="4" fillId="36" borderId="13" xfId="0" applyFont="1" applyFill="1" applyBorder="1" applyAlignment="1" applyProtection="1">
      <alignment horizontal="right" vertical="center"/>
      <protection locked="0"/>
    </xf>
    <xf numFmtId="0" fontId="4" fillId="36" borderId="14" xfId="0" applyFont="1" applyFill="1" applyBorder="1" applyAlignment="1" applyProtection="1">
      <alignment horizontal="right" vertical="center"/>
      <protection locked="0"/>
    </xf>
    <xf numFmtId="0" fontId="4" fillId="36" borderId="43" xfId="0" applyFont="1" applyFill="1" applyBorder="1" applyAlignment="1" applyProtection="1">
      <alignment horizontal="right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0" fillId="36" borderId="15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horizontal="center" vertical="center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47" xfId="0" applyFont="1" applyFill="1" applyBorder="1" applyAlignment="1" applyProtection="1">
      <alignment horizontal="center" vertical="center"/>
      <protection locked="0"/>
    </xf>
    <xf numFmtId="10" fontId="4" fillId="34" borderId="14" xfId="52" applyNumberFormat="1" applyFont="1" applyFill="1" applyBorder="1" applyAlignment="1" applyProtection="1">
      <alignment horizontal="right" vertical="center"/>
      <protection locked="0"/>
    </xf>
    <xf numFmtId="10" fontId="4" fillId="0" borderId="14" xfId="0" applyNumberFormat="1" applyFont="1" applyBorder="1" applyAlignment="1" applyProtection="1">
      <alignment horizontal="center" vertical="center"/>
      <protection/>
    </xf>
    <xf numFmtId="10" fontId="4" fillId="0" borderId="43" xfId="0" applyNumberFormat="1" applyFont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71" fontId="4" fillId="41" borderId="50" xfId="54" applyFont="1" applyFill="1" applyBorder="1" applyAlignment="1" applyProtection="1">
      <alignment horizontal="right" vertical="center"/>
      <protection/>
    </xf>
    <xf numFmtId="171" fontId="4" fillId="41" borderId="51" xfId="54" applyFont="1" applyFill="1" applyBorder="1" applyAlignment="1" applyProtection="1">
      <alignment horizontal="right" vertical="center"/>
      <protection/>
    </xf>
    <xf numFmtId="10" fontId="4" fillId="34" borderId="16" xfId="52" applyNumberFormat="1" applyFont="1" applyFill="1" applyBorder="1" applyAlignment="1" applyProtection="1">
      <alignment horizontal="right" vertical="center"/>
      <protection locked="0"/>
    </xf>
    <xf numFmtId="10" fontId="4" fillId="0" borderId="15" xfId="0" applyNumberFormat="1" applyFont="1" applyBorder="1" applyAlignment="1" applyProtection="1">
      <alignment horizontal="center" vertical="center"/>
      <protection/>
    </xf>
    <xf numFmtId="10" fontId="4" fillId="0" borderId="16" xfId="0" applyNumberFormat="1" applyFont="1" applyBorder="1" applyAlignment="1" applyProtection="1">
      <alignment horizontal="center" vertical="center"/>
      <protection/>
    </xf>
    <xf numFmtId="10" fontId="4" fillId="0" borderId="46" xfId="0" applyNumberFormat="1" applyFont="1" applyBorder="1" applyAlignment="1" applyProtection="1">
      <alignment horizontal="center" vertical="center"/>
      <protection/>
    </xf>
    <xf numFmtId="171" fontId="4" fillId="34" borderId="51" xfId="54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 applyProtection="1">
      <alignment horizontal="left" vertical="center"/>
      <protection locked="0"/>
    </xf>
    <xf numFmtId="0" fontId="9" fillId="34" borderId="12" xfId="0" applyFont="1" applyFill="1" applyBorder="1" applyAlignment="1" applyProtection="1">
      <alignment horizontal="left" vertical="center"/>
      <protection locked="0"/>
    </xf>
    <xf numFmtId="0" fontId="9" fillId="34" borderId="47" xfId="0" applyFont="1" applyFill="1" applyBorder="1" applyAlignment="1" applyProtection="1">
      <alignment horizontal="left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52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171" fontId="4" fillId="41" borderId="51" xfId="54" applyFont="1" applyFill="1" applyBorder="1" applyAlignment="1" applyProtection="1">
      <alignment horizontal="right" vertical="center"/>
      <protection/>
    </xf>
    <xf numFmtId="171" fontId="4" fillId="41" borderId="11" xfId="54" applyFont="1" applyFill="1" applyBorder="1" applyAlignment="1" applyProtection="1">
      <alignment horizontal="right" vertical="center"/>
      <protection/>
    </xf>
    <xf numFmtId="10" fontId="4" fillId="0" borderId="12" xfId="0" applyNumberFormat="1" applyFont="1" applyBorder="1" applyAlignment="1" applyProtection="1">
      <alignment horizontal="center" vertical="center"/>
      <protection/>
    </xf>
    <xf numFmtId="10" fontId="4" fillId="0" borderId="47" xfId="0" applyNumberFormat="1" applyFont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33" borderId="20" xfId="0" applyFont="1" applyFill="1" applyBorder="1" applyAlignment="1" applyProtection="1">
      <alignment horizontal="right" vertical="center"/>
      <protection/>
    </xf>
    <xf numFmtId="0" fontId="5" fillId="33" borderId="55" xfId="0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right" vertical="center"/>
      <protection/>
    </xf>
    <xf numFmtId="0" fontId="5" fillId="33" borderId="22" xfId="0" applyFont="1" applyFill="1" applyBorder="1" applyAlignment="1" applyProtection="1">
      <alignment horizontal="right" vertical="center"/>
      <protection/>
    </xf>
    <xf numFmtId="0" fontId="10" fillId="0" borderId="56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54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55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10" fontId="9" fillId="41" borderId="26" xfId="52" applyNumberFormat="1" applyFont="1" applyFill="1" applyBorder="1" applyAlignment="1" applyProtection="1">
      <alignment horizontal="center" vertical="center"/>
      <protection/>
    </xf>
    <xf numFmtId="10" fontId="9" fillId="41" borderId="0" xfId="52" applyNumberFormat="1" applyFont="1" applyFill="1" applyBorder="1" applyAlignment="1" applyProtection="1">
      <alignment horizontal="center" vertical="center"/>
      <protection/>
    </xf>
    <xf numFmtId="10" fontId="9" fillId="41" borderId="20" xfId="52" applyNumberFormat="1" applyFont="1" applyFill="1" applyBorder="1" applyAlignment="1" applyProtection="1">
      <alignment horizontal="center" vertical="center"/>
      <protection/>
    </xf>
    <xf numFmtId="10" fontId="9" fillId="41" borderId="21" xfId="52" applyNumberFormat="1" applyFont="1" applyFill="1" applyBorder="1" applyAlignment="1" applyProtection="1">
      <alignment horizontal="center" vertical="center"/>
      <protection/>
    </xf>
    <xf numFmtId="10" fontId="9" fillId="41" borderId="10" xfId="52" applyNumberFormat="1" applyFont="1" applyFill="1" applyBorder="1" applyAlignment="1" applyProtection="1">
      <alignment horizontal="center" vertical="center"/>
      <protection/>
    </xf>
    <xf numFmtId="10" fontId="9" fillId="41" borderId="22" xfId="52" applyNumberFormat="1" applyFont="1" applyFill="1" applyBorder="1" applyAlignment="1" applyProtection="1">
      <alignment horizontal="center" vertical="center"/>
      <protection/>
    </xf>
    <xf numFmtId="10" fontId="4" fillId="34" borderId="12" xfId="52" applyNumberFormat="1" applyFont="1" applyFill="1" applyBorder="1" applyAlignment="1" applyProtection="1">
      <alignment horizontal="right" vertical="center"/>
      <protection locked="0"/>
    </xf>
    <xf numFmtId="171" fontId="4" fillId="33" borderId="25" xfId="54" applyFont="1" applyFill="1" applyBorder="1" applyAlignment="1" applyProtection="1">
      <alignment horizontal="right" vertical="center"/>
      <protection/>
    </xf>
    <xf numFmtId="171" fontId="4" fillId="33" borderId="28" xfId="54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wrapText="1"/>
      <protection/>
    </xf>
    <xf numFmtId="171" fontId="4" fillId="41" borderId="57" xfId="54" applyFont="1" applyFill="1" applyBorder="1" applyAlignment="1" applyProtection="1">
      <alignment horizontal="right" vertical="center"/>
      <protection/>
    </xf>
    <xf numFmtId="171" fontId="4" fillId="33" borderId="23" xfId="54" applyFont="1" applyFill="1" applyBorder="1" applyAlignment="1" applyProtection="1">
      <alignment horizontal="right" vertical="center"/>
      <protection/>
    </xf>
    <xf numFmtId="171" fontId="5" fillId="33" borderId="58" xfId="54" applyFont="1" applyFill="1" applyBorder="1" applyAlignment="1" applyProtection="1">
      <alignment horizontal="right" vertical="center"/>
      <protection/>
    </xf>
    <xf numFmtId="171" fontId="5" fillId="33" borderId="28" xfId="54" applyFont="1" applyFill="1" applyBorder="1" applyAlignment="1" applyProtection="1">
      <alignment horizontal="right" vertical="center"/>
      <protection/>
    </xf>
    <xf numFmtId="177" fontId="5" fillId="33" borderId="28" xfId="47" applyFont="1" applyFill="1" applyBorder="1" applyAlignment="1" applyProtection="1">
      <alignment horizontal="right" vertical="center"/>
      <protection/>
    </xf>
    <xf numFmtId="171" fontId="4" fillId="41" borderId="57" xfId="54" applyFont="1" applyFill="1" applyBorder="1" applyAlignment="1" applyProtection="1">
      <alignment horizontal="right" vertical="center"/>
      <protection/>
    </xf>
    <xf numFmtId="171" fontId="4" fillId="41" borderId="15" xfId="54" applyFont="1" applyFill="1" applyBorder="1" applyAlignment="1" applyProtection="1">
      <alignment horizontal="right" vertical="center"/>
      <protection/>
    </xf>
    <xf numFmtId="0" fontId="16" fillId="0" borderId="32" xfId="50" applyBorder="1" applyAlignment="1">
      <alignment horizontal="center"/>
      <protection/>
    </xf>
    <xf numFmtId="0" fontId="16" fillId="0" borderId="34" xfId="50" applyBorder="1" applyAlignment="1">
      <alignment horizontal="center"/>
      <protection/>
    </xf>
    <xf numFmtId="0" fontId="16" fillId="0" borderId="35" xfId="50" applyBorder="1" applyAlignment="1">
      <alignment horizontal="center"/>
      <protection/>
    </xf>
    <xf numFmtId="0" fontId="16" fillId="0" borderId="36" xfId="50" applyBorder="1" applyAlignment="1">
      <alignment horizontal="center"/>
      <protection/>
    </xf>
    <xf numFmtId="0" fontId="16" fillId="0" borderId="37" xfId="50" applyBorder="1" applyAlignment="1">
      <alignment horizontal="center"/>
      <protection/>
    </xf>
    <xf numFmtId="0" fontId="16" fillId="0" borderId="39" xfId="50" applyBorder="1" applyAlignment="1">
      <alignment horizontal="center"/>
      <protection/>
    </xf>
    <xf numFmtId="0" fontId="17" fillId="42" borderId="32" xfId="50" applyFont="1" applyFill="1" applyBorder="1" applyAlignment="1">
      <alignment horizontal="center"/>
      <protection/>
    </xf>
    <xf numFmtId="0" fontId="17" fillId="42" borderId="33" xfId="50" applyFont="1" applyFill="1" applyBorder="1" applyAlignment="1">
      <alignment horizontal="center"/>
      <protection/>
    </xf>
    <xf numFmtId="0" fontId="17" fillId="42" borderId="35" xfId="50" applyFont="1" applyFill="1" applyBorder="1" applyAlignment="1">
      <alignment horizontal="center"/>
      <protection/>
    </xf>
    <xf numFmtId="0" fontId="17" fillId="42" borderId="0" xfId="50" applyFont="1" applyFill="1" applyBorder="1" applyAlignment="1">
      <alignment horizontal="center"/>
      <protection/>
    </xf>
    <xf numFmtId="0" fontId="17" fillId="42" borderId="37" xfId="50" applyFont="1" applyFill="1" applyBorder="1" applyAlignment="1">
      <alignment horizontal="center"/>
      <protection/>
    </xf>
    <xf numFmtId="0" fontId="17" fillId="42" borderId="38" xfId="50" applyFont="1" applyFill="1" applyBorder="1" applyAlignment="1">
      <alignment horizontal="center"/>
      <protection/>
    </xf>
    <xf numFmtId="0" fontId="18" fillId="0" borderId="32" xfId="50" applyFont="1" applyBorder="1" applyAlignment="1">
      <alignment horizontal="center"/>
      <protection/>
    </xf>
    <xf numFmtId="0" fontId="18" fillId="0" borderId="33" xfId="50" applyFont="1" applyBorder="1" applyAlignment="1">
      <alignment horizontal="center"/>
      <protection/>
    </xf>
    <xf numFmtId="0" fontId="18" fillId="0" borderId="35" xfId="50" applyFont="1" applyBorder="1" applyAlignment="1">
      <alignment horizontal="center"/>
      <protection/>
    </xf>
    <xf numFmtId="0" fontId="18" fillId="0" borderId="0" xfId="50" applyFont="1" applyBorder="1" applyAlignment="1">
      <alignment horizontal="center"/>
      <protection/>
    </xf>
    <xf numFmtId="0" fontId="18" fillId="0" borderId="37" xfId="50" applyFont="1" applyBorder="1" applyAlignment="1">
      <alignment horizontal="center"/>
      <protection/>
    </xf>
    <xf numFmtId="0" fontId="18" fillId="0" borderId="38" xfId="50" applyFont="1" applyBorder="1" applyAlignment="1">
      <alignment horizontal="center"/>
      <protection/>
    </xf>
    <xf numFmtId="0" fontId="19" fillId="0" borderId="59" xfId="50" applyFont="1" applyBorder="1" applyAlignment="1">
      <alignment horizontal="center"/>
      <protection/>
    </xf>
    <xf numFmtId="0" fontId="19" fillId="0" borderId="60" xfId="50" applyFont="1" applyBorder="1" applyAlignment="1">
      <alignment horizontal="center"/>
      <protection/>
    </xf>
    <xf numFmtId="0" fontId="16" fillId="0" borderId="60" xfId="50" applyFont="1" applyBorder="1" applyAlignment="1">
      <alignment horizontal="center"/>
      <protection/>
    </xf>
    <xf numFmtId="0" fontId="16" fillId="0" borderId="60" xfId="50" applyBorder="1" applyAlignment="1">
      <alignment horizontal="center"/>
      <protection/>
    </xf>
    <xf numFmtId="0" fontId="16" fillId="43" borderId="30" xfId="50" applyFill="1" applyBorder="1" applyAlignment="1">
      <alignment horizontal="center"/>
      <protection/>
    </xf>
    <xf numFmtId="0" fontId="16" fillId="38" borderId="30" xfId="50" applyFont="1" applyFill="1" applyBorder="1" applyAlignment="1">
      <alignment horizontal="center" vertical="center"/>
      <protection/>
    </xf>
    <xf numFmtId="0" fontId="16" fillId="0" borderId="30" xfId="50" applyFont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8</xdr:col>
      <xdr:colOff>190500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952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38100</xdr:colOff>
      <xdr:row>0</xdr:row>
      <xdr:rowOff>0</xdr:rowOff>
    </xdr:from>
    <xdr:to>
      <xdr:col>39</xdr:col>
      <xdr:colOff>38100</xdr:colOff>
      <xdr:row>9</xdr:row>
      <xdr:rowOff>57150</xdr:rowOff>
    </xdr:to>
    <xdr:pic>
      <xdr:nvPicPr>
        <xdr:cNvPr id="2" name="Picture 2" descr="logomarca administração 2012 a 2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0"/>
          <a:ext cx="2724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1638300</xdr:colOff>
      <xdr:row>8</xdr:row>
      <xdr:rowOff>114300</xdr:rowOff>
    </xdr:to>
    <xdr:pic>
      <xdr:nvPicPr>
        <xdr:cNvPr id="1" name="Picture 2" descr="logomarca administração 2012 a 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1571625</xdr:colOff>
      <xdr:row>55</xdr:row>
      <xdr:rowOff>66675</xdr:rowOff>
    </xdr:to>
    <xdr:pic>
      <xdr:nvPicPr>
        <xdr:cNvPr id="2" name="Picture 2" descr="logomarca administração 2012 a 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0150"/>
          <a:ext cx="19240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Antigo\Desktop\Documentos\PREFEITURA%20CARBONITA\CARBONITA\LICITA&#199;AO%20QUADRA%20E%20CRASS\CRAS\PLANILHAS%20ANTIGA%20CRASS\CRAS\Planilha%20Or&#231;ament&#225;ria%20do%20CRAS%20def%20(1)%20(Salvo%20automaticamente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omp."/>
      <sheetName val="CRONOGRAMA"/>
      <sheetName val="QCI"/>
    </sheetNames>
    <sheetDataSet>
      <sheetData sheetId="0">
        <row r="11">
          <cell r="C11" t="str">
            <v>Serviços Preliminares </v>
          </cell>
        </row>
        <row r="21">
          <cell r="C21" t="str">
            <v>Movimento de Terra</v>
          </cell>
        </row>
        <row r="28">
          <cell r="C28" t="str">
            <v>Infra-estrutura: Fundações </v>
          </cell>
        </row>
        <row r="50">
          <cell r="C50" t="str">
            <v>Superestrutura</v>
          </cell>
        </row>
        <row r="67">
          <cell r="C67" t="str">
            <v>Paredes</v>
          </cell>
        </row>
        <row r="72">
          <cell r="C72" t="str">
            <v>Esquadrias</v>
          </cell>
        </row>
        <row r="98">
          <cell r="C98" t="str">
            <v>Cobertura</v>
          </cell>
        </row>
        <row r="104">
          <cell r="C104" t="str">
            <v>Impermeabilização</v>
          </cell>
        </row>
        <row r="110">
          <cell r="C110" t="str">
            <v>Revestimento de Paredes</v>
          </cell>
        </row>
        <row r="121">
          <cell r="C121" t="str">
            <v>Pavimentação</v>
          </cell>
        </row>
        <row r="131">
          <cell r="C131" t="str">
            <v>Pintura</v>
          </cell>
        </row>
        <row r="139">
          <cell r="C139" t="str">
            <v>Instalação Elétrica</v>
          </cell>
        </row>
        <row r="163">
          <cell r="C163" t="str">
            <v>Instalação Telefônica</v>
          </cell>
        </row>
        <row r="170">
          <cell r="C170" t="str">
            <v>Instalação Hidráulica</v>
          </cell>
        </row>
        <row r="187">
          <cell r="C187" t="str">
            <v>Instalação de Águas Pluviais</v>
          </cell>
        </row>
        <row r="196">
          <cell r="C196" t="str">
            <v>Instalação Sanitária</v>
          </cell>
        </row>
        <row r="213">
          <cell r="C213" t="str">
            <v>Prevenção e Combate a Incêndio</v>
          </cell>
        </row>
        <row r="217">
          <cell r="C217" t="str">
            <v>Louças e Metais</v>
          </cell>
        </row>
        <row r="238">
          <cell r="C238" t="str">
            <v>Serviços Diversos</v>
          </cell>
        </row>
        <row r="247">
          <cell r="C247" t="str">
            <v>Serviços Finais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AW317"/>
  <sheetViews>
    <sheetView showGridLines="0" view="pageBreakPreview" zoomScaleNormal="90" zoomScaleSheetLayoutView="100" zoomScalePageLayoutView="0" workbookViewId="0" topLeftCell="A1">
      <selection activeCell="Z274" sqref="Z274"/>
    </sheetView>
  </sheetViews>
  <sheetFormatPr defaultColWidth="9.140625" defaultRowHeight="12" customHeight="1"/>
  <cols>
    <col min="1" max="1" width="2.28125" style="2" customWidth="1"/>
    <col min="2" max="2" width="4.57421875" style="1" customWidth="1"/>
    <col min="3" max="3" width="3.28125" style="1" customWidth="1"/>
    <col min="4" max="4" width="5.421875" style="1" customWidth="1"/>
    <col min="5" max="5" width="3.28125" style="1" customWidth="1"/>
    <col min="6" max="11" width="3.28125" style="9" customWidth="1"/>
    <col min="12" max="18" width="3.28125" style="2" customWidth="1"/>
    <col min="19" max="19" width="14.8515625" style="2" customWidth="1"/>
    <col min="20" max="22" width="3.28125" style="2" customWidth="1"/>
    <col min="23" max="23" width="4.57421875" style="2" customWidth="1"/>
    <col min="24" max="24" width="0.13671875" style="2" customWidth="1"/>
    <col min="25" max="30" width="3.28125" style="2" customWidth="1"/>
    <col min="31" max="31" width="1.421875" style="2" customWidth="1"/>
    <col min="32" max="39" width="3.28125" style="2" customWidth="1"/>
    <col min="40" max="40" width="0.9921875" style="2" customWidth="1"/>
    <col min="41" max="41" width="3.28125" style="2" hidden="1" customWidth="1"/>
    <col min="42" max="47" width="3.28125" style="2" customWidth="1"/>
    <col min="48" max="48" width="3.28125" style="4" customWidth="1"/>
    <col min="49" max="49" width="7.140625" style="2" customWidth="1"/>
    <col min="50" max="57" width="3.28125" style="2" customWidth="1"/>
    <col min="58" max="16384" width="9.140625" style="2" customWidth="1"/>
  </cols>
  <sheetData>
    <row r="1" spans="2:40" ht="6.75" customHeight="1">
      <c r="B1" s="102"/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5"/>
      <c r="AN1" s="106"/>
    </row>
    <row r="2" spans="2:40" ht="6.75" customHeight="1">
      <c r="B2" s="10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3"/>
      <c r="AN2" s="108"/>
    </row>
    <row r="3" spans="2:40" ht="6.75" customHeight="1">
      <c r="B3" s="10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3"/>
      <c r="AN3" s="108"/>
    </row>
    <row r="4" spans="2:40" ht="6.75" customHeight="1" thickBot="1">
      <c r="B4" s="10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8"/>
      <c r="AF4" s="98"/>
      <c r="AG4" s="98"/>
      <c r="AH4" s="98"/>
      <c r="AI4" s="98"/>
      <c r="AJ4" s="98"/>
      <c r="AK4" s="98"/>
      <c r="AL4" s="98"/>
      <c r="AM4" s="3"/>
      <c r="AN4" s="108"/>
    </row>
    <row r="5" spans="2:40" ht="6.75" customHeight="1">
      <c r="B5" s="102"/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04"/>
      <c r="AF5" s="104"/>
      <c r="AG5" s="104"/>
      <c r="AH5" s="104"/>
      <c r="AI5" s="104"/>
      <c r="AJ5" s="104"/>
      <c r="AK5" s="104"/>
      <c r="AL5" s="104"/>
      <c r="AM5" s="106"/>
      <c r="AN5" s="108"/>
    </row>
    <row r="6" spans="2:40" ht="6.75" customHeight="1" thickBot="1">
      <c r="B6" s="110"/>
      <c r="C6" s="111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5"/>
      <c r="AF6" s="115"/>
      <c r="AG6" s="115"/>
      <c r="AH6" s="115"/>
      <c r="AI6" s="115"/>
      <c r="AJ6" s="115"/>
      <c r="AK6" s="115"/>
      <c r="AL6" s="115"/>
      <c r="AM6" s="113"/>
      <c r="AN6" s="108"/>
    </row>
    <row r="7" spans="2:40" ht="15.75" customHeight="1">
      <c r="B7" s="109" t="s">
        <v>536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8"/>
      <c r="AF7" s="98"/>
      <c r="AG7" s="98"/>
      <c r="AH7" s="98"/>
      <c r="AI7" s="98"/>
      <c r="AJ7" s="98"/>
      <c r="AK7" s="98"/>
      <c r="AL7" s="98"/>
      <c r="AM7" s="3"/>
      <c r="AN7" s="108"/>
    </row>
    <row r="8" spans="2:40" ht="15.75" customHeight="1">
      <c r="B8" s="109" t="s">
        <v>535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3"/>
      <c r="AN8" s="108"/>
    </row>
    <row r="9" spans="2:40" ht="17.25" customHeight="1">
      <c r="B9" s="109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3"/>
      <c r="AN9" s="108"/>
    </row>
    <row r="10" spans="2:40" ht="6.75" customHeight="1" thickBot="1">
      <c r="B10" s="10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3"/>
      <c r="AN10" s="108"/>
    </row>
    <row r="11" spans="2:40" ht="19.5" customHeight="1" thickBot="1">
      <c r="B11" s="117" t="s">
        <v>534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  <c r="AN11" s="108"/>
    </row>
    <row r="12" spans="2:40" ht="6.75" customHeight="1">
      <c r="B12" s="10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08"/>
    </row>
    <row r="13" spans="2:40" ht="6.75" customHeight="1">
      <c r="B13" s="10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108"/>
    </row>
    <row r="14" spans="2:40" ht="6" customHeight="1" thickBot="1"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3"/>
    </row>
    <row r="15" spans="2:40" ht="12" customHeight="1">
      <c r="B15" s="100" t="s">
        <v>11</v>
      </c>
      <c r="C15" s="101"/>
      <c r="D15" s="101"/>
      <c r="E15" s="101"/>
      <c r="F15" s="101"/>
      <c r="G15" s="101"/>
      <c r="H15" s="101"/>
      <c r="I15" s="101"/>
      <c r="J15" s="101"/>
      <c r="K15" s="349" t="s">
        <v>8</v>
      </c>
      <c r="L15" s="350"/>
      <c r="M15" s="350"/>
      <c r="N15" s="350"/>
      <c r="O15" s="350"/>
      <c r="P15" s="351"/>
      <c r="Q15" s="298" t="s">
        <v>10</v>
      </c>
      <c r="R15" s="310"/>
      <c r="S15" s="310"/>
      <c r="T15" s="310"/>
      <c r="U15" s="310"/>
      <c r="V15" s="310"/>
      <c r="W15" s="310"/>
      <c r="X15" s="310"/>
      <c r="Y15" s="334" t="s">
        <v>9</v>
      </c>
      <c r="Z15" s="335"/>
      <c r="AA15" s="335"/>
      <c r="AB15" s="335"/>
      <c r="AC15" s="335"/>
      <c r="AD15" s="335"/>
      <c r="AE15" s="335"/>
      <c r="AF15" s="335"/>
      <c r="AG15" s="335"/>
      <c r="AH15" s="335"/>
      <c r="AI15" s="336"/>
      <c r="AJ15" s="355">
        <f>(((1+U20+U17+U18)*(1+U19)*(1+U21))/(1-U22))-1</f>
        <v>0.25362909983844917</v>
      </c>
      <c r="AK15" s="356"/>
      <c r="AL15" s="356"/>
      <c r="AM15" s="356"/>
      <c r="AN15" s="357"/>
    </row>
    <row r="16" spans="2:40" ht="12" customHeight="1">
      <c r="B16" s="36"/>
      <c r="C16" s="37"/>
      <c r="D16" s="37"/>
      <c r="E16" s="37"/>
      <c r="F16" s="37"/>
      <c r="G16" s="37"/>
      <c r="H16" s="37"/>
      <c r="I16" s="37"/>
      <c r="J16" s="37"/>
      <c r="K16" s="352"/>
      <c r="L16" s="353"/>
      <c r="M16" s="353"/>
      <c r="N16" s="353"/>
      <c r="O16" s="353"/>
      <c r="P16" s="354"/>
      <c r="Q16" s="300"/>
      <c r="R16" s="311"/>
      <c r="S16" s="311"/>
      <c r="T16" s="311"/>
      <c r="U16" s="311"/>
      <c r="V16" s="311"/>
      <c r="W16" s="311"/>
      <c r="X16" s="311"/>
      <c r="Y16" s="337"/>
      <c r="Z16" s="338"/>
      <c r="AA16" s="338"/>
      <c r="AB16" s="338"/>
      <c r="AC16" s="338"/>
      <c r="AD16" s="338"/>
      <c r="AE16" s="338"/>
      <c r="AF16" s="338"/>
      <c r="AG16" s="338"/>
      <c r="AH16" s="338"/>
      <c r="AI16" s="339"/>
      <c r="AJ16" s="358"/>
      <c r="AK16" s="359"/>
      <c r="AL16" s="359"/>
      <c r="AM16" s="359"/>
      <c r="AN16" s="360"/>
    </row>
    <row r="17" spans="2:48" ht="12" customHeight="1">
      <c r="B17" s="11" t="s">
        <v>24</v>
      </c>
      <c r="C17" s="12"/>
      <c r="D17" s="12"/>
      <c r="E17" s="12"/>
      <c r="F17" s="12"/>
      <c r="G17" s="12"/>
      <c r="H17" s="12"/>
      <c r="I17" s="12"/>
      <c r="J17" s="12"/>
      <c r="K17" s="25" t="s">
        <v>7</v>
      </c>
      <c r="L17" s="332">
        <v>0.008</v>
      </c>
      <c r="M17" s="332"/>
      <c r="N17" s="23" t="s">
        <v>6</v>
      </c>
      <c r="O17" s="332">
        <v>0.01</v>
      </c>
      <c r="P17" s="333"/>
      <c r="Q17" s="20" t="s">
        <v>13</v>
      </c>
      <c r="R17" s="13"/>
      <c r="S17" s="13"/>
      <c r="T17" s="13"/>
      <c r="U17" s="361">
        <v>0.008</v>
      </c>
      <c r="V17" s="361"/>
      <c r="Y17" s="340" t="s">
        <v>36</v>
      </c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2"/>
      <c r="AT17" s="4"/>
      <c r="AV17" s="2"/>
    </row>
    <row r="18" spans="2:48" ht="12" customHeight="1">
      <c r="B18" s="14" t="s">
        <v>29</v>
      </c>
      <c r="C18" s="15"/>
      <c r="D18" s="15"/>
      <c r="E18" s="15"/>
      <c r="F18" s="15"/>
      <c r="G18" s="15"/>
      <c r="H18" s="15"/>
      <c r="I18" s="15"/>
      <c r="J18" s="15"/>
      <c r="K18" s="26" t="s">
        <v>7</v>
      </c>
      <c r="L18" s="307">
        <v>0.0097</v>
      </c>
      <c r="M18" s="307"/>
      <c r="N18" s="24" t="s">
        <v>6</v>
      </c>
      <c r="O18" s="307">
        <v>0.0127</v>
      </c>
      <c r="P18" s="308"/>
      <c r="Q18" s="21" t="s">
        <v>14</v>
      </c>
      <c r="R18" s="16"/>
      <c r="S18" s="16"/>
      <c r="T18" s="16"/>
      <c r="U18" s="306">
        <v>0.0097</v>
      </c>
      <c r="V18" s="306"/>
      <c r="Y18" s="343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5"/>
      <c r="AT18" s="4"/>
      <c r="AV18" s="2"/>
    </row>
    <row r="19" spans="2:48" ht="12" customHeight="1">
      <c r="B19" s="14" t="s">
        <v>25</v>
      </c>
      <c r="C19" s="15"/>
      <c r="D19" s="15"/>
      <c r="E19" s="15"/>
      <c r="F19" s="15"/>
      <c r="G19" s="15"/>
      <c r="H19" s="15"/>
      <c r="I19" s="15"/>
      <c r="J19" s="15"/>
      <c r="K19" s="26" t="s">
        <v>7</v>
      </c>
      <c r="L19" s="307">
        <v>0.0059</v>
      </c>
      <c r="M19" s="307"/>
      <c r="N19" s="24" t="s">
        <v>6</v>
      </c>
      <c r="O19" s="307">
        <v>0.0139</v>
      </c>
      <c r="P19" s="308"/>
      <c r="Q19" s="21" t="s">
        <v>15</v>
      </c>
      <c r="R19" s="16"/>
      <c r="S19" s="16"/>
      <c r="T19" s="16"/>
      <c r="U19" s="306">
        <v>0.01</v>
      </c>
      <c r="V19" s="306"/>
      <c r="Y19" s="343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5"/>
      <c r="AT19" s="4"/>
      <c r="AV19" s="2"/>
    </row>
    <row r="20" spans="2:48" ht="12" customHeight="1">
      <c r="B20" s="14" t="s">
        <v>26</v>
      </c>
      <c r="C20" s="15"/>
      <c r="D20" s="15"/>
      <c r="E20" s="15"/>
      <c r="F20" s="15"/>
      <c r="G20" s="15"/>
      <c r="H20" s="15"/>
      <c r="I20" s="15"/>
      <c r="J20" s="15"/>
      <c r="K20" s="26" t="s">
        <v>7</v>
      </c>
      <c r="L20" s="307">
        <v>0.03</v>
      </c>
      <c r="M20" s="307"/>
      <c r="N20" s="24" t="s">
        <v>6</v>
      </c>
      <c r="O20" s="307">
        <v>0.055</v>
      </c>
      <c r="P20" s="308"/>
      <c r="Q20" s="21" t="s">
        <v>16</v>
      </c>
      <c r="R20" s="16"/>
      <c r="S20" s="16"/>
      <c r="T20" s="16"/>
      <c r="U20" s="306">
        <v>0.04</v>
      </c>
      <c r="V20" s="306"/>
      <c r="Y20" s="343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5"/>
      <c r="AT20" s="4"/>
      <c r="AV20" s="2"/>
    </row>
    <row r="21" spans="2:48" ht="12" customHeight="1">
      <c r="B21" s="14" t="s">
        <v>27</v>
      </c>
      <c r="C21" s="15"/>
      <c r="D21" s="15"/>
      <c r="E21" s="15"/>
      <c r="F21" s="15"/>
      <c r="G21" s="15"/>
      <c r="H21" s="15"/>
      <c r="I21" s="15"/>
      <c r="J21" s="15"/>
      <c r="K21" s="26" t="s">
        <v>7</v>
      </c>
      <c r="L21" s="307">
        <v>0.0616</v>
      </c>
      <c r="M21" s="307"/>
      <c r="N21" s="24" t="s">
        <v>6</v>
      </c>
      <c r="O21" s="307">
        <v>0.0896</v>
      </c>
      <c r="P21" s="308"/>
      <c r="Q21" s="21" t="s">
        <v>17</v>
      </c>
      <c r="R21" s="16"/>
      <c r="S21" s="16"/>
      <c r="T21" s="16"/>
      <c r="U21" s="306">
        <v>0.0896</v>
      </c>
      <c r="V21" s="306"/>
      <c r="Y21" s="343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5"/>
      <c r="AT21" s="4"/>
      <c r="AV21" s="2"/>
    </row>
    <row r="22" spans="2:48" ht="12" customHeight="1">
      <c r="B22" s="17" t="s">
        <v>28</v>
      </c>
      <c r="C22" s="18"/>
      <c r="D22" s="18"/>
      <c r="E22" s="18"/>
      <c r="F22" s="18"/>
      <c r="G22" s="18"/>
      <c r="H22" s="18"/>
      <c r="I22" s="18"/>
      <c r="J22" s="18"/>
      <c r="K22" s="315" t="s">
        <v>35</v>
      </c>
      <c r="L22" s="316"/>
      <c r="M22" s="316"/>
      <c r="N22" s="316"/>
      <c r="O22" s="316"/>
      <c r="P22" s="317"/>
      <c r="Q22" s="22" t="s">
        <v>18</v>
      </c>
      <c r="R22" s="19"/>
      <c r="S22" s="19"/>
      <c r="T22" s="19"/>
      <c r="U22" s="314">
        <v>0.0715</v>
      </c>
      <c r="V22" s="314"/>
      <c r="Y22" s="346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8"/>
      <c r="AT22" s="4"/>
      <c r="AV22" s="2"/>
    </row>
    <row r="23" ht="6" customHeight="1"/>
    <row r="24" spans="2:40" ht="12" customHeight="1">
      <c r="B24" s="281" t="s">
        <v>0</v>
      </c>
      <c r="C24" s="27"/>
      <c r="D24" s="28"/>
      <c r="E24" s="29"/>
      <c r="F24" s="28"/>
      <c r="G24" s="296" t="s">
        <v>1</v>
      </c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297"/>
      <c r="T24" s="296" t="s">
        <v>2</v>
      </c>
      <c r="U24" s="297"/>
      <c r="V24" s="296" t="s">
        <v>3</v>
      </c>
      <c r="W24" s="309"/>
      <c r="X24" s="297"/>
      <c r="Y24" s="322" t="s">
        <v>19</v>
      </c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4"/>
    </row>
    <row r="25" spans="1:40" ht="12" customHeight="1">
      <c r="A25" s="6"/>
      <c r="B25" s="282"/>
      <c r="C25" s="39" t="s">
        <v>31</v>
      </c>
      <c r="D25" s="30"/>
      <c r="E25" s="284" t="s">
        <v>32</v>
      </c>
      <c r="F25" s="285"/>
      <c r="G25" s="298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299"/>
      <c r="T25" s="298"/>
      <c r="U25" s="299"/>
      <c r="V25" s="298"/>
      <c r="W25" s="310"/>
      <c r="X25" s="299"/>
      <c r="Y25" s="322" t="s">
        <v>33</v>
      </c>
      <c r="Z25" s="323"/>
      <c r="AA25" s="323"/>
      <c r="AB25" s="323"/>
      <c r="AC25" s="323"/>
      <c r="AD25" s="323"/>
      <c r="AE25" s="323"/>
      <c r="AF25" s="325" t="s">
        <v>34</v>
      </c>
      <c r="AG25" s="323"/>
      <c r="AH25" s="323"/>
      <c r="AI25" s="323"/>
      <c r="AJ25" s="323"/>
      <c r="AK25" s="323"/>
      <c r="AL25" s="323"/>
      <c r="AM25" s="323"/>
      <c r="AN25" s="324"/>
    </row>
    <row r="26" spans="1:40" ht="12" customHeight="1">
      <c r="A26" s="6"/>
      <c r="B26" s="283"/>
      <c r="C26" s="31"/>
      <c r="D26" s="32"/>
      <c r="E26" s="33"/>
      <c r="F26" s="32"/>
      <c r="G26" s="300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01"/>
      <c r="T26" s="300"/>
      <c r="U26" s="301"/>
      <c r="V26" s="300"/>
      <c r="W26" s="311"/>
      <c r="X26" s="301"/>
      <c r="Y26" s="300" t="s">
        <v>12</v>
      </c>
      <c r="Z26" s="311"/>
      <c r="AA26" s="301"/>
      <c r="AB26" s="300" t="s">
        <v>20</v>
      </c>
      <c r="AC26" s="311"/>
      <c r="AD26" s="311"/>
      <c r="AE26" s="311"/>
      <c r="AF26" s="326" t="s">
        <v>12</v>
      </c>
      <c r="AG26" s="311"/>
      <c r="AH26" s="301"/>
      <c r="AI26" s="327" t="s">
        <v>20</v>
      </c>
      <c r="AJ26" s="328"/>
      <c r="AK26" s="328"/>
      <c r="AL26" s="328"/>
      <c r="AM26" s="328"/>
      <c r="AN26" s="329"/>
    </row>
    <row r="27" spans="1:40" ht="12" customHeight="1">
      <c r="A27" s="6"/>
      <c r="B27" s="44">
        <v>1</v>
      </c>
      <c r="C27" s="286"/>
      <c r="D27" s="287"/>
      <c r="E27" s="286"/>
      <c r="F27" s="287"/>
      <c r="G27" s="319" t="s">
        <v>40</v>
      </c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1"/>
      <c r="T27" s="304"/>
      <c r="U27" s="305"/>
      <c r="V27" s="152"/>
      <c r="W27" s="153"/>
      <c r="X27" s="154"/>
      <c r="Y27" s="318"/>
      <c r="Z27" s="318"/>
      <c r="AA27" s="318"/>
      <c r="AB27" s="330">
        <f aca="true" t="shared" si="0" ref="AB27:AB46">IF(T27="","",ROUND(V27*Y27,2))</f>
      </c>
      <c r="AC27" s="330"/>
      <c r="AD27" s="330"/>
      <c r="AE27" s="331"/>
      <c r="AF27" s="312">
        <f aca="true" t="shared" si="1" ref="AF27:AF46">IF(T27="","",ROUND(Y27*(1+$AJ$15),2))</f>
      </c>
      <c r="AG27" s="313"/>
      <c r="AH27" s="313"/>
      <c r="AI27" s="313">
        <f aca="true" t="shared" si="2" ref="AI27:AI34">IF(T27="","",ROUND(V27*AF27,2))</f>
      </c>
      <c r="AJ27" s="313"/>
      <c r="AK27" s="313"/>
      <c r="AL27" s="313"/>
      <c r="AM27" s="313"/>
      <c r="AN27" s="313"/>
    </row>
    <row r="28" spans="1:49" ht="12" customHeight="1">
      <c r="A28" s="6"/>
      <c r="B28" s="40" t="s">
        <v>41</v>
      </c>
      <c r="C28" s="133" t="s">
        <v>39</v>
      </c>
      <c r="D28" s="134"/>
      <c r="E28" s="133" t="s">
        <v>37</v>
      </c>
      <c r="F28" s="134"/>
      <c r="G28" s="259" t="s">
        <v>53</v>
      </c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1"/>
      <c r="T28" s="302" t="s">
        <v>56</v>
      </c>
      <c r="U28" s="303"/>
      <c r="V28" s="272">
        <v>4</v>
      </c>
      <c r="W28" s="273"/>
      <c r="X28" s="46">
        <v>4</v>
      </c>
      <c r="Y28" s="126">
        <v>282.32</v>
      </c>
      <c r="Z28" s="126"/>
      <c r="AA28" s="126"/>
      <c r="AB28" s="127">
        <f t="shared" si="0"/>
        <v>1129.28</v>
      </c>
      <c r="AC28" s="127"/>
      <c r="AD28" s="127"/>
      <c r="AE28" s="128"/>
      <c r="AF28" s="129">
        <f t="shared" si="1"/>
        <v>353.92</v>
      </c>
      <c r="AG28" s="130"/>
      <c r="AH28" s="130"/>
      <c r="AI28" s="130">
        <f t="shared" si="2"/>
        <v>1415.68</v>
      </c>
      <c r="AJ28" s="130"/>
      <c r="AK28" s="130"/>
      <c r="AL28" s="130"/>
      <c r="AM28" s="130"/>
      <c r="AN28" s="130"/>
      <c r="AW28" s="62">
        <v>301.68</v>
      </c>
    </row>
    <row r="29" spans="1:49" ht="12" customHeight="1">
      <c r="A29" s="6"/>
      <c r="B29" s="40" t="s">
        <v>42</v>
      </c>
      <c r="C29" s="133" t="s">
        <v>48</v>
      </c>
      <c r="D29" s="134"/>
      <c r="E29" s="133" t="s">
        <v>37</v>
      </c>
      <c r="F29" s="134"/>
      <c r="G29" s="259" t="s">
        <v>54</v>
      </c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1"/>
      <c r="T29" s="270" t="s">
        <v>56</v>
      </c>
      <c r="U29" s="271"/>
      <c r="V29" s="248">
        <v>450</v>
      </c>
      <c r="W29" s="249"/>
      <c r="X29" s="43">
        <v>450</v>
      </c>
      <c r="Y29" s="126">
        <v>2.1</v>
      </c>
      <c r="Z29" s="126"/>
      <c r="AA29" s="126"/>
      <c r="AB29" s="127">
        <f t="shared" si="0"/>
        <v>945</v>
      </c>
      <c r="AC29" s="127"/>
      <c r="AD29" s="127"/>
      <c r="AE29" s="128"/>
      <c r="AF29" s="129">
        <f t="shared" si="1"/>
        <v>2.63</v>
      </c>
      <c r="AG29" s="130"/>
      <c r="AH29" s="130"/>
      <c r="AI29" s="130">
        <f t="shared" si="2"/>
        <v>1183.5</v>
      </c>
      <c r="AJ29" s="130"/>
      <c r="AK29" s="130"/>
      <c r="AL29" s="130"/>
      <c r="AM29" s="130"/>
      <c r="AN29" s="130"/>
      <c r="AW29" s="62">
        <v>3.17</v>
      </c>
    </row>
    <row r="30" spans="1:49" ht="12" customHeight="1">
      <c r="A30" s="6"/>
      <c r="B30" s="40" t="s">
        <v>43</v>
      </c>
      <c r="C30" s="133" t="s">
        <v>49</v>
      </c>
      <c r="D30" s="134"/>
      <c r="E30" s="133" t="s">
        <v>37</v>
      </c>
      <c r="F30" s="134"/>
      <c r="G30" s="259" t="s">
        <v>59</v>
      </c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1"/>
      <c r="T30" s="270" t="s">
        <v>57</v>
      </c>
      <c r="U30" s="271"/>
      <c r="V30" s="248">
        <v>1</v>
      </c>
      <c r="W30" s="249"/>
      <c r="X30" s="43">
        <v>1</v>
      </c>
      <c r="Y30" s="126">
        <v>980.34</v>
      </c>
      <c r="Z30" s="126"/>
      <c r="AA30" s="126"/>
      <c r="AB30" s="127">
        <f t="shared" si="0"/>
        <v>980.34</v>
      </c>
      <c r="AC30" s="127"/>
      <c r="AD30" s="127"/>
      <c r="AE30" s="128"/>
      <c r="AF30" s="129">
        <f t="shared" si="1"/>
        <v>1228.98</v>
      </c>
      <c r="AG30" s="130"/>
      <c r="AH30" s="130"/>
      <c r="AI30" s="130">
        <f t="shared" si="2"/>
        <v>1228.98</v>
      </c>
      <c r="AJ30" s="130"/>
      <c r="AK30" s="130"/>
      <c r="AL30" s="130"/>
      <c r="AM30" s="130"/>
      <c r="AN30" s="130"/>
      <c r="AW30" s="62">
        <v>1410.6</v>
      </c>
    </row>
    <row r="31" spans="1:49" ht="12" customHeight="1">
      <c r="A31" s="6"/>
      <c r="B31" s="40" t="s">
        <v>44</v>
      </c>
      <c r="C31" s="133" t="s">
        <v>49</v>
      </c>
      <c r="D31" s="134"/>
      <c r="E31" s="133" t="s">
        <v>37</v>
      </c>
      <c r="F31" s="134"/>
      <c r="G31" s="259" t="s">
        <v>60</v>
      </c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1"/>
      <c r="T31" s="270" t="s">
        <v>57</v>
      </c>
      <c r="U31" s="271"/>
      <c r="V31" s="248">
        <v>1</v>
      </c>
      <c r="W31" s="249"/>
      <c r="X31" s="43">
        <v>1</v>
      </c>
      <c r="Y31" s="126">
        <v>980.34</v>
      </c>
      <c r="Z31" s="126"/>
      <c r="AA31" s="126"/>
      <c r="AB31" s="127">
        <f t="shared" si="0"/>
        <v>980.34</v>
      </c>
      <c r="AC31" s="127"/>
      <c r="AD31" s="127"/>
      <c r="AE31" s="128"/>
      <c r="AF31" s="129">
        <f t="shared" si="1"/>
        <v>1228.98</v>
      </c>
      <c r="AG31" s="130"/>
      <c r="AH31" s="130"/>
      <c r="AI31" s="130">
        <f t="shared" si="2"/>
        <v>1228.98</v>
      </c>
      <c r="AJ31" s="130"/>
      <c r="AK31" s="130"/>
      <c r="AL31" s="130"/>
      <c r="AM31" s="130"/>
      <c r="AN31" s="130"/>
      <c r="AW31" s="62">
        <v>1360.91</v>
      </c>
    </row>
    <row r="32" spans="1:49" ht="12" customHeight="1">
      <c r="A32" s="6"/>
      <c r="B32" s="40" t="s">
        <v>45</v>
      </c>
      <c r="C32" s="133" t="s">
        <v>50</v>
      </c>
      <c r="D32" s="134"/>
      <c r="E32" s="133" t="s">
        <v>37</v>
      </c>
      <c r="F32" s="134"/>
      <c r="G32" s="259" t="s">
        <v>61</v>
      </c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1"/>
      <c r="T32" s="270" t="s">
        <v>58</v>
      </c>
      <c r="U32" s="271"/>
      <c r="V32" s="248">
        <v>217.8</v>
      </c>
      <c r="W32" s="249"/>
      <c r="X32" s="43">
        <v>217.8</v>
      </c>
      <c r="Y32" s="126">
        <v>32.98</v>
      </c>
      <c r="Z32" s="126"/>
      <c r="AA32" s="126"/>
      <c r="AB32" s="127">
        <f t="shared" si="0"/>
        <v>7183.04</v>
      </c>
      <c r="AC32" s="127"/>
      <c r="AD32" s="127"/>
      <c r="AE32" s="128"/>
      <c r="AF32" s="129">
        <f t="shared" si="1"/>
        <v>41.34</v>
      </c>
      <c r="AG32" s="130"/>
      <c r="AH32" s="130"/>
      <c r="AI32" s="130">
        <f t="shared" si="2"/>
        <v>9003.85</v>
      </c>
      <c r="AJ32" s="130"/>
      <c r="AK32" s="130"/>
      <c r="AL32" s="130"/>
      <c r="AM32" s="130"/>
      <c r="AN32" s="130"/>
      <c r="AW32" s="62">
        <v>46.86</v>
      </c>
    </row>
    <row r="33" spans="1:49" ht="12" customHeight="1">
      <c r="A33" s="6"/>
      <c r="B33" s="40" t="s">
        <v>46</v>
      </c>
      <c r="C33" s="133" t="s">
        <v>51</v>
      </c>
      <c r="D33" s="134"/>
      <c r="E33" s="133" t="s">
        <v>37</v>
      </c>
      <c r="F33" s="134"/>
      <c r="G33" s="259" t="s">
        <v>62</v>
      </c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1"/>
      <c r="T33" s="270" t="s">
        <v>58</v>
      </c>
      <c r="U33" s="271"/>
      <c r="V33" s="248">
        <v>30</v>
      </c>
      <c r="W33" s="249"/>
      <c r="X33" s="43">
        <v>30</v>
      </c>
      <c r="Y33" s="126">
        <v>260.22</v>
      </c>
      <c r="Z33" s="126"/>
      <c r="AA33" s="126"/>
      <c r="AB33" s="127">
        <f t="shared" si="0"/>
        <v>7806.6</v>
      </c>
      <c r="AC33" s="127"/>
      <c r="AD33" s="127"/>
      <c r="AE33" s="128"/>
      <c r="AF33" s="129">
        <f t="shared" si="1"/>
        <v>326.22</v>
      </c>
      <c r="AG33" s="130"/>
      <c r="AH33" s="130"/>
      <c r="AI33" s="130">
        <f t="shared" si="2"/>
        <v>9786.6</v>
      </c>
      <c r="AJ33" s="130"/>
      <c r="AK33" s="130"/>
      <c r="AL33" s="130"/>
      <c r="AM33" s="130"/>
      <c r="AN33" s="130"/>
      <c r="AW33" s="62">
        <v>349.03</v>
      </c>
    </row>
    <row r="34" spans="1:49" ht="12" customHeight="1">
      <c r="A34" s="6"/>
      <c r="B34" s="40" t="s">
        <v>47</v>
      </c>
      <c r="C34" s="133" t="s">
        <v>52</v>
      </c>
      <c r="D34" s="134"/>
      <c r="E34" s="133" t="s">
        <v>37</v>
      </c>
      <c r="F34" s="134"/>
      <c r="G34" s="259" t="s">
        <v>63</v>
      </c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1"/>
      <c r="T34" s="270" t="s">
        <v>56</v>
      </c>
      <c r="U34" s="271"/>
      <c r="V34" s="248">
        <v>200</v>
      </c>
      <c r="W34" s="249"/>
      <c r="X34" s="43">
        <v>200</v>
      </c>
      <c r="Y34" s="126">
        <v>7.88</v>
      </c>
      <c r="Z34" s="126"/>
      <c r="AA34" s="126"/>
      <c r="AB34" s="127">
        <f t="shared" si="0"/>
        <v>1576</v>
      </c>
      <c r="AC34" s="127"/>
      <c r="AD34" s="127"/>
      <c r="AE34" s="128"/>
      <c r="AF34" s="129">
        <f t="shared" si="1"/>
        <v>9.88</v>
      </c>
      <c r="AG34" s="130"/>
      <c r="AH34" s="130"/>
      <c r="AI34" s="130">
        <f t="shared" si="2"/>
        <v>1976</v>
      </c>
      <c r="AJ34" s="130"/>
      <c r="AK34" s="130"/>
      <c r="AL34" s="130"/>
      <c r="AM34" s="130"/>
      <c r="AN34" s="130"/>
      <c r="AW34" s="62">
        <v>10.31</v>
      </c>
    </row>
    <row r="35" spans="1:49" ht="12" customHeight="1">
      <c r="A35" s="6"/>
      <c r="B35" s="40"/>
      <c r="C35" s="120"/>
      <c r="D35" s="121"/>
      <c r="E35" s="120"/>
      <c r="F35" s="121"/>
      <c r="G35" s="155" t="s">
        <v>55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7"/>
      <c r="T35" s="124"/>
      <c r="U35" s="125"/>
      <c r="V35" s="253"/>
      <c r="W35" s="254"/>
      <c r="X35" s="255"/>
      <c r="Y35" s="126"/>
      <c r="Z35" s="126"/>
      <c r="AA35" s="126"/>
      <c r="AB35" s="127">
        <f t="shared" si="0"/>
      </c>
      <c r="AC35" s="127"/>
      <c r="AD35" s="127"/>
      <c r="AE35" s="128"/>
      <c r="AF35" s="129">
        <f t="shared" si="1"/>
      </c>
      <c r="AG35" s="130"/>
      <c r="AH35" s="130"/>
      <c r="AI35" s="158">
        <f>SUM(AI28:AN34)</f>
        <v>25823.590000000004</v>
      </c>
      <c r="AJ35" s="158"/>
      <c r="AK35" s="158"/>
      <c r="AL35" s="158"/>
      <c r="AM35" s="158"/>
      <c r="AN35" s="158"/>
      <c r="AW35" s="62"/>
    </row>
    <row r="36" spans="1:49" ht="12" customHeight="1">
      <c r="A36" s="6"/>
      <c r="B36" s="45">
        <v>2</v>
      </c>
      <c r="C36" s="279"/>
      <c r="D36" s="280"/>
      <c r="E36" s="279"/>
      <c r="F36" s="280"/>
      <c r="G36" s="159" t="s">
        <v>66</v>
      </c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1"/>
      <c r="T36" s="124"/>
      <c r="U36" s="125"/>
      <c r="V36" s="253"/>
      <c r="W36" s="254"/>
      <c r="X36" s="255"/>
      <c r="Y36" s="126"/>
      <c r="Z36" s="126"/>
      <c r="AA36" s="126"/>
      <c r="AB36" s="127">
        <f t="shared" si="0"/>
      </c>
      <c r="AC36" s="127"/>
      <c r="AD36" s="127"/>
      <c r="AE36" s="128"/>
      <c r="AF36" s="129">
        <f t="shared" si="1"/>
      </c>
      <c r="AG36" s="130"/>
      <c r="AH36" s="130"/>
      <c r="AI36" s="130">
        <f>IF(T36="","",ROUND(V36*AF36,2))</f>
      </c>
      <c r="AJ36" s="130"/>
      <c r="AK36" s="130"/>
      <c r="AL36" s="130"/>
      <c r="AM36" s="130"/>
      <c r="AN36" s="130"/>
      <c r="AW36" s="62"/>
    </row>
    <row r="37" spans="1:49" ht="12" customHeight="1">
      <c r="A37" s="6"/>
      <c r="B37" s="40" t="s">
        <v>73</v>
      </c>
      <c r="C37" s="274" t="s">
        <v>64</v>
      </c>
      <c r="D37" s="275"/>
      <c r="E37" s="133" t="s">
        <v>37</v>
      </c>
      <c r="F37" s="134"/>
      <c r="G37" s="259" t="s">
        <v>69</v>
      </c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1"/>
      <c r="T37" s="288" t="s">
        <v>67</v>
      </c>
      <c r="U37" s="289"/>
      <c r="V37" s="246">
        <v>7.8</v>
      </c>
      <c r="W37" s="247"/>
      <c r="X37" s="47">
        <v>7.8</v>
      </c>
      <c r="Y37" s="126">
        <v>35.5</v>
      </c>
      <c r="Z37" s="126"/>
      <c r="AA37" s="126"/>
      <c r="AB37" s="127">
        <f t="shared" si="0"/>
        <v>276.9</v>
      </c>
      <c r="AC37" s="127"/>
      <c r="AD37" s="127"/>
      <c r="AE37" s="128"/>
      <c r="AF37" s="129">
        <f t="shared" si="1"/>
        <v>44.5</v>
      </c>
      <c r="AG37" s="130"/>
      <c r="AH37" s="130"/>
      <c r="AI37" s="130">
        <f>IF(T37="","",ROUND(V37*AF37,2))</f>
        <v>347.1</v>
      </c>
      <c r="AJ37" s="130"/>
      <c r="AK37" s="130"/>
      <c r="AL37" s="130"/>
      <c r="AM37" s="130"/>
      <c r="AN37" s="130"/>
      <c r="AW37" s="62">
        <v>35.5</v>
      </c>
    </row>
    <row r="38" spans="1:49" ht="12" customHeight="1">
      <c r="A38" s="6"/>
      <c r="B38" s="40" t="s">
        <v>74</v>
      </c>
      <c r="C38" s="236">
        <v>5622</v>
      </c>
      <c r="D38" s="237"/>
      <c r="E38" s="133" t="s">
        <v>37</v>
      </c>
      <c r="F38" s="134"/>
      <c r="G38" s="259" t="s">
        <v>70</v>
      </c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1"/>
      <c r="T38" s="234" t="s">
        <v>58</v>
      </c>
      <c r="U38" s="235"/>
      <c r="V38" s="244">
        <v>26</v>
      </c>
      <c r="W38" s="245"/>
      <c r="X38" s="48">
        <v>26</v>
      </c>
      <c r="Y38" s="126">
        <v>2.3</v>
      </c>
      <c r="Z38" s="126"/>
      <c r="AA38" s="126"/>
      <c r="AB38" s="127">
        <f t="shared" si="0"/>
        <v>59.8</v>
      </c>
      <c r="AC38" s="127"/>
      <c r="AD38" s="127"/>
      <c r="AE38" s="128"/>
      <c r="AF38" s="129">
        <f t="shared" si="1"/>
        <v>2.88</v>
      </c>
      <c r="AG38" s="130"/>
      <c r="AH38" s="130"/>
      <c r="AI38" s="130">
        <f>IF(T38="","",ROUND(V38*AF38,2))</f>
        <v>74.88</v>
      </c>
      <c r="AJ38" s="130"/>
      <c r="AK38" s="130"/>
      <c r="AL38" s="130"/>
      <c r="AM38" s="130"/>
      <c r="AN38" s="130"/>
      <c r="AW38" s="62">
        <v>3.34</v>
      </c>
    </row>
    <row r="39" spans="1:49" ht="12" customHeight="1">
      <c r="A39" s="6"/>
      <c r="B39" s="40" t="s">
        <v>75</v>
      </c>
      <c r="C39" s="236" t="s">
        <v>65</v>
      </c>
      <c r="D39" s="237"/>
      <c r="E39" s="133" t="s">
        <v>37</v>
      </c>
      <c r="F39" s="134"/>
      <c r="G39" s="259" t="s">
        <v>71</v>
      </c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1"/>
      <c r="T39" s="234" t="s">
        <v>67</v>
      </c>
      <c r="U39" s="235"/>
      <c r="V39" s="244">
        <v>12.48</v>
      </c>
      <c r="W39" s="245"/>
      <c r="X39" s="48">
        <v>12.48</v>
      </c>
      <c r="Y39" s="126">
        <v>67.27</v>
      </c>
      <c r="Z39" s="126"/>
      <c r="AA39" s="126"/>
      <c r="AB39" s="127">
        <f t="shared" si="0"/>
        <v>839.53</v>
      </c>
      <c r="AC39" s="127"/>
      <c r="AD39" s="127"/>
      <c r="AE39" s="128"/>
      <c r="AF39" s="129">
        <f t="shared" si="1"/>
        <v>84.33</v>
      </c>
      <c r="AG39" s="130"/>
      <c r="AH39" s="130"/>
      <c r="AI39" s="130">
        <f>IF(T39="","",ROUND(V39*AF39,2))</f>
        <v>1052.44</v>
      </c>
      <c r="AJ39" s="130"/>
      <c r="AK39" s="130"/>
      <c r="AL39" s="130"/>
      <c r="AM39" s="130"/>
      <c r="AN39" s="130"/>
      <c r="AW39" s="62">
        <v>84.98</v>
      </c>
    </row>
    <row r="40" spans="1:49" ht="12" customHeight="1">
      <c r="A40" s="6"/>
      <c r="B40" s="40" t="s">
        <v>76</v>
      </c>
      <c r="C40" s="236">
        <v>55835</v>
      </c>
      <c r="D40" s="237"/>
      <c r="E40" s="133" t="s">
        <v>37</v>
      </c>
      <c r="F40" s="134"/>
      <c r="G40" s="259" t="s">
        <v>72</v>
      </c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1"/>
      <c r="T40" s="234" t="s">
        <v>67</v>
      </c>
      <c r="U40" s="235"/>
      <c r="V40" s="244">
        <v>64.2</v>
      </c>
      <c r="W40" s="245"/>
      <c r="X40" s="48">
        <v>64.2</v>
      </c>
      <c r="Y40" s="126">
        <v>24.22</v>
      </c>
      <c r="Z40" s="126"/>
      <c r="AA40" s="126"/>
      <c r="AB40" s="127">
        <f t="shared" si="0"/>
        <v>1554.92</v>
      </c>
      <c r="AC40" s="127"/>
      <c r="AD40" s="127"/>
      <c r="AE40" s="128"/>
      <c r="AF40" s="129">
        <f t="shared" si="1"/>
        <v>30.36</v>
      </c>
      <c r="AG40" s="130"/>
      <c r="AH40" s="130"/>
      <c r="AI40" s="130">
        <f>IF(T40="","",ROUND(V40*AF40,2))</f>
        <v>1949.11</v>
      </c>
      <c r="AJ40" s="130"/>
      <c r="AK40" s="130"/>
      <c r="AL40" s="130"/>
      <c r="AM40" s="130"/>
      <c r="AN40" s="130"/>
      <c r="AW40" s="62">
        <v>35.5</v>
      </c>
    </row>
    <row r="41" spans="1:49" ht="12" customHeight="1">
      <c r="A41" s="6"/>
      <c r="B41" s="40"/>
      <c r="C41" s="120"/>
      <c r="D41" s="121"/>
      <c r="E41" s="120"/>
      <c r="F41" s="121"/>
      <c r="G41" s="155" t="s">
        <v>55</v>
      </c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7"/>
      <c r="T41" s="124"/>
      <c r="U41" s="125"/>
      <c r="V41" s="253"/>
      <c r="W41" s="254"/>
      <c r="X41" s="255"/>
      <c r="Y41" s="126"/>
      <c r="Z41" s="126"/>
      <c r="AA41" s="126"/>
      <c r="AB41" s="127">
        <f t="shared" si="0"/>
      </c>
      <c r="AC41" s="127"/>
      <c r="AD41" s="127"/>
      <c r="AE41" s="128"/>
      <c r="AF41" s="129">
        <f t="shared" si="1"/>
      </c>
      <c r="AG41" s="130"/>
      <c r="AH41" s="130"/>
      <c r="AI41" s="158">
        <f>SUM(AI37:AN40)</f>
        <v>3423.5299999999997</v>
      </c>
      <c r="AJ41" s="158"/>
      <c r="AK41" s="158"/>
      <c r="AL41" s="158"/>
      <c r="AM41" s="158"/>
      <c r="AN41" s="158"/>
      <c r="AW41" s="62"/>
    </row>
    <row r="42" spans="1:49" ht="12" customHeight="1">
      <c r="A42" s="6"/>
      <c r="B42" s="45">
        <v>3</v>
      </c>
      <c r="C42" s="120"/>
      <c r="D42" s="121"/>
      <c r="E42" s="120"/>
      <c r="F42" s="121"/>
      <c r="G42" s="159" t="s">
        <v>77</v>
      </c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1"/>
      <c r="T42" s="124"/>
      <c r="U42" s="125"/>
      <c r="V42" s="253"/>
      <c r="W42" s="254"/>
      <c r="X42" s="255"/>
      <c r="Y42" s="126"/>
      <c r="Z42" s="126"/>
      <c r="AA42" s="126"/>
      <c r="AB42" s="127">
        <f t="shared" si="0"/>
      </c>
      <c r="AC42" s="127"/>
      <c r="AD42" s="127"/>
      <c r="AE42" s="128"/>
      <c r="AF42" s="129">
        <f t="shared" si="1"/>
      </c>
      <c r="AG42" s="130"/>
      <c r="AH42" s="130"/>
      <c r="AI42" s="130">
        <f>IF(T42="","",ROUND(V42*AF42,2))</f>
      </c>
      <c r="AJ42" s="130"/>
      <c r="AK42" s="130"/>
      <c r="AL42" s="130"/>
      <c r="AM42" s="130"/>
      <c r="AN42" s="130"/>
      <c r="AW42" s="62"/>
    </row>
    <row r="43" spans="1:49" ht="12" customHeight="1">
      <c r="A43" s="6"/>
      <c r="B43" s="42" t="s">
        <v>78</v>
      </c>
      <c r="C43" s="120"/>
      <c r="D43" s="121"/>
      <c r="E43" s="120"/>
      <c r="F43" s="121"/>
      <c r="G43" s="122" t="s">
        <v>89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92"/>
      <c r="T43" s="124"/>
      <c r="U43" s="125"/>
      <c r="V43" s="253"/>
      <c r="W43" s="254"/>
      <c r="X43" s="255"/>
      <c r="Y43" s="126"/>
      <c r="Z43" s="126"/>
      <c r="AA43" s="126"/>
      <c r="AB43" s="127">
        <f t="shared" si="0"/>
      </c>
      <c r="AC43" s="127"/>
      <c r="AD43" s="127"/>
      <c r="AE43" s="128"/>
      <c r="AF43" s="129">
        <f t="shared" si="1"/>
      </c>
      <c r="AG43" s="130"/>
      <c r="AH43" s="130"/>
      <c r="AI43" s="130">
        <f>IF(T43="","",ROUND(V43*AF43,2))</f>
      </c>
      <c r="AJ43" s="130"/>
      <c r="AK43" s="130"/>
      <c r="AL43" s="130"/>
      <c r="AM43" s="130"/>
      <c r="AN43" s="130"/>
      <c r="AW43" s="62"/>
    </row>
    <row r="44" spans="1:49" ht="12" customHeight="1">
      <c r="A44" s="6"/>
      <c r="B44" s="40" t="s">
        <v>80</v>
      </c>
      <c r="C44" s="274" t="s">
        <v>64</v>
      </c>
      <c r="D44" s="275"/>
      <c r="E44" s="133" t="s">
        <v>37</v>
      </c>
      <c r="F44" s="134"/>
      <c r="G44" s="276" t="s">
        <v>68</v>
      </c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8"/>
      <c r="T44" s="270" t="s">
        <v>67</v>
      </c>
      <c r="U44" s="271"/>
      <c r="V44" s="248">
        <v>33.98</v>
      </c>
      <c r="W44" s="249"/>
      <c r="X44" s="49">
        <v>33.98</v>
      </c>
      <c r="Y44" s="126">
        <v>35.5</v>
      </c>
      <c r="Z44" s="126"/>
      <c r="AA44" s="126"/>
      <c r="AB44" s="127">
        <f t="shared" si="0"/>
        <v>1206.29</v>
      </c>
      <c r="AC44" s="127"/>
      <c r="AD44" s="127"/>
      <c r="AE44" s="128"/>
      <c r="AF44" s="129">
        <f t="shared" si="1"/>
        <v>44.5</v>
      </c>
      <c r="AG44" s="130"/>
      <c r="AH44" s="130"/>
      <c r="AI44" s="130">
        <f>IF(T44="","",ROUND(V44*AF44,2))</f>
        <v>1512.11</v>
      </c>
      <c r="AJ44" s="130"/>
      <c r="AK44" s="130"/>
      <c r="AL44" s="130"/>
      <c r="AM44" s="130"/>
      <c r="AN44" s="130"/>
      <c r="AW44" s="62">
        <v>35.5</v>
      </c>
    </row>
    <row r="45" spans="1:49" ht="12" customHeight="1">
      <c r="A45" s="6"/>
      <c r="B45" s="40" t="s">
        <v>81</v>
      </c>
      <c r="C45" s="236">
        <v>5622</v>
      </c>
      <c r="D45" s="237"/>
      <c r="E45" s="133" t="s">
        <v>37</v>
      </c>
      <c r="F45" s="134"/>
      <c r="G45" s="135" t="s">
        <v>70</v>
      </c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7"/>
      <c r="T45" s="270" t="s">
        <v>58</v>
      </c>
      <c r="U45" s="271"/>
      <c r="V45" s="248">
        <v>99</v>
      </c>
      <c r="W45" s="249"/>
      <c r="X45" s="49">
        <v>99</v>
      </c>
      <c r="Y45" s="126">
        <v>2.3</v>
      </c>
      <c r="Z45" s="126"/>
      <c r="AA45" s="126"/>
      <c r="AB45" s="127">
        <f t="shared" si="0"/>
        <v>227.7</v>
      </c>
      <c r="AC45" s="127"/>
      <c r="AD45" s="127"/>
      <c r="AE45" s="128"/>
      <c r="AF45" s="129">
        <f t="shared" si="1"/>
        <v>2.88</v>
      </c>
      <c r="AG45" s="130"/>
      <c r="AH45" s="130"/>
      <c r="AI45" s="130">
        <f>IF(T45="","",ROUND(V45*AF45,2))</f>
        <v>285.12</v>
      </c>
      <c r="AJ45" s="130"/>
      <c r="AK45" s="130"/>
      <c r="AL45" s="130"/>
      <c r="AM45" s="130"/>
      <c r="AN45" s="130"/>
      <c r="AW45" s="62">
        <v>3.34</v>
      </c>
    </row>
    <row r="46" spans="1:49" ht="12" customHeight="1">
      <c r="A46" s="6"/>
      <c r="B46" s="40" t="s">
        <v>82</v>
      </c>
      <c r="C46" s="131" t="s">
        <v>105</v>
      </c>
      <c r="D46" s="132"/>
      <c r="E46" s="133" t="s">
        <v>37</v>
      </c>
      <c r="F46" s="134"/>
      <c r="G46" s="135" t="s">
        <v>90</v>
      </c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7"/>
      <c r="T46" s="270" t="s">
        <v>58</v>
      </c>
      <c r="U46" s="271"/>
      <c r="V46" s="248">
        <v>99</v>
      </c>
      <c r="W46" s="249"/>
      <c r="X46" s="49">
        <v>99</v>
      </c>
      <c r="Y46" s="126">
        <v>17.89</v>
      </c>
      <c r="Z46" s="126"/>
      <c r="AA46" s="126"/>
      <c r="AB46" s="127">
        <f t="shared" si="0"/>
        <v>1771.11</v>
      </c>
      <c r="AC46" s="127"/>
      <c r="AD46" s="127"/>
      <c r="AE46" s="128"/>
      <c r="AF46" s="129">
        <f t="shared" si="1"/>
        <v>22.43</v>
      </c>
      <c r="AG46" s="130"/>
      <c r="AH46" s="130"/>
      <c r="AI46" s="130">
        <f>IF(T46="","",ROUND(V46*AF46,2))</f>
        <v>2220.57</v>
      </c>
      <c r="AJ46" s="130"/>
      <c r="AK46" s="130"/>
      <c r="AL46" s="130"/>
      <c r="AM46" s="130"/>
      <c r="AN46" s="130"/>
      <c r="AW46" s="62">
        <v>26.44</v>
      </c>
    </row>
    <row r="47" spans="1:49" ht="12" customHeight="1">
      <c r="A47" s="6"/>
      <c r="B47" s="40" t="s">
        <v>83</v>
      </c>
      <c r="C47" s="131">
        <v>5970</v>
      </c>
      <c r="D47" s="132"/>
      <c r="E47" s="133" t="s">
        <v>37</v>
      </c>
      <c r="F47" s="134"/>
      <c r="G47" s="177" t="s">
        <v>91</v>
      </c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9"/>
      <c r="T47" s="270" t="s">
        <v>58</v>
      </c>
      <c r="U47" s="271"/>
      <c r="V47" s="248">
        <v>167.8</v>
      </c>
      <c r="W47" s="249"/>
      <c r="X47" s="49">
        <v>145.2</v>
      </c>
      <c r="Y47" s="126">
        <v>42.22</v>
      </c>
      <c r="Z47" s="126"/>
      <c r="AA47" s="126"/>
      <c r="AB47" s="127">
        <f aca="true" t="shared" si="3" ref="AB47:AB97">IF(T47="","",ROUND(V47*Y47,2))</f>
        <v>7084.52</v>
      </c>
      <c r="AC47" s="127"/>
      <c r="AD47" s="127"/>
      <c r="AE47" s="128"/>
      <c r="AF47" s="129">
        <f aca="true" t="shared" si="4" ref="AF47:AF97">IF(T47="","",ROUND(Y47*(1+$AJ$15),2))</f>
        <v>52.93</v>
      </c>
      <c r="AG47" s="130"/>
      <c r="AH47" s="130"/>
      <c r="AI47" s="130">
        <f aca="true" t="shared" si="5" ref="AI47:AI97">IF(T47="","",ROUND(V47*AF47,2))</f>
        <v>8881.65</v>
      </c>
      <c r="AJ47" s="130"/>
      <c r="AK47" s="130"/>
      <c r="AL47" s="130"/>
      <c r="AM47" s="130"/>
      <c r="AN47" s="130"/>
      <c r="AW47" s="62">
        <v>51.51</v>
      </c>
    </row>
    <row r="48" spans="1:49" ht="12" customHeight="1">
      <c r="A48" s="6"/>
      <c r="B48" s="40" t="s">
        <v>84</v>
      </c>
      <c r="C48" s="131" t="s">
        <v>106</v>
      </c>
      <c r="D48" s="132"/>
      <c r="E48" s="133" t="s">
        <v>37</v>
      </c>
      <c r="F48" s="134"/>
      <c r="G48" s="193" t="s">
        <v>92</v>
      </c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5"/>
      <c r="T48" s="270" t="s">
        <v>67</v>
      </c>
      <c r="U48" s="271"/>
      <c r="V48" s="248">
        <v>12.19</v>
      </c>
      <c r="W48" s="249"/>
      <c r="X48" s="49">
        <v>9.77</v>
      </c>
      <c r="Y48" s="126">
        <v>315.83</v>
      </c>
      <c r="Z48" s="126"/>
      <c r="AA48" s="126"/>
      <c r="AB48" s="127">
        <f t="shared" si="3"/>
        <v>3849.97</v>
      </c>
      <c r="AC48" s="127"/>
      <c r="AD48" s="127"/>
      <c r="AE48" s="128"/>
      <c r="AF48" s="129">
        <f t="shared" si="4"/>
        <v>395.93</v>
      </c>
      <c r="AG48" s="130"/>
      <c r="AH48" s="130"/>
      <c r="AI48" s="130">
        <f t="shared" si="5"/>
        <v>4826.39</v>
      </c>
      <c r="AJ48" s="130"/>
      <c r="AK48" s="130"/>
      <c r="AL48" s="130"/>
      <c r="AM48" s="130"/>
      <c r="AN48" s="130"/>
      <c r="AW48" s="62">
        <v>423.04</v>
      </c>
    </row>
    <row r="49" spans="1:49" ht="12" customHeight="1">
      <c r="A49" s="6"/>
      <c r="B49" s="40" t="s">
        <v>85</v>
      </c>
      <c r="C49" s="131" t="s">
        <v>107</v>
      </c>
      <c r="D49" s="132"/>
      <c r="E49" s="133" t="s">
        <v>37</v>
      </c>
      <c r="F49" s="134"/>
      <c r="G49" s="193" t="s">
        <v>93</v>
      </c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5"/>
      <c r="T49" s="270" t="s">
        <v>110</v>
      </c>
      <c r="U49" s="271"/>
      <c r="V49" s="248">
        <v>617.1</v>
      </c>
      <c r="W49" s="249"/>
      <c r="X49" s="49">
        <v>562.25</v>
      </c>
      <c r="Y49" s="126">
        <v>5.88</v>
      </c>
      <c r="Z49" s="126"/>
      <c r="AA49" s="126"/>
      <c r="AB49" s="127">
        <f t="shared" si="3"/>
        <v>3628.55</v>
      </c>
      <c r="AC49" s="127"/>
      <c r="AD49" s="127"/>
      <c r="AE49" s="128"/>
      <c r="AF49" s="129">
        <f t="shared" si="4"/>
        <v>7.37</v>
      </c>
      <c r="AG49" s="130"/>
      <c r="AH49" s="130"/>
      <c r="AI49" s="130">
        <f t="shared" si="5"/>
        <v>4548.03</v>
      </c>
      <c r="AJ49" s="130"/>
      <c r="AK49" s="130"/>
      <c r="AL49" s="130"/>
      <c r="AM49" s="130"/>
      <c r="AN49" s="130"/>
      <c r="AW49" s="62">
        <v>7.81</v>
      </c>
    </row>
    <row r="50" spans="1:49" ht="12" customHeight="1">
      <c r="A50" s="6"/>
      <c r="B50" s="40" t="s">
        <v>86</v>
      </c>
      <c r="C50" s="131" t="s">
        <v>108</v>
      </c>
      <c r="D50" s="132"/>
      <c r="E50" s="133" t="s">
        <v>37</v>
      </c>
      <c r="F50" s="134"/>
      <c r="G50" s="193" t="s">
        <v>94</v>
      </c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5"/>
      <c r="T50" s="270" t="s">
        <v>110</v>
      </c>
      <c r="U50" s="271"/>
      <c r="V50" s="248">
        <v>130.3</v>
      </c>
      <c r="W50" s="249"/>
      <c r="X50" s="49">
        <v>199.81</v>
      </c>
      <c r="Y50" s="126">
        <v>6.22</v>
      </c>
      <c r="Z50" s="126"/>
      <c r="AA50" s="126"/>
      <c r="AB50" s="127">
        <f t="shared" si="3"/>
        <v>810.47</v>
      </c>
      <c r="AC50" s="127"/>
      <c r="AD50" s="127"/>
      <c r="AE50" s="128"/>
      <c r="AF50" s="129">
        <f t="shared" si="4"/>
        <v>7.8</v>
      </c>
      <c r="AG50" s="130"/>
      <c r="AH50" s="130"/>
      <c r="AI50" s="130">
        <f t="shared" si="5"/>
        <v>1016.34</v>
      </c>
      <c r="AJ50" s="130"/>
      <c r="AK50" s="130"/>
      <c r="AL50" s="130"/>
      <c r="AM50" s="130"/>
      <c r="AN50" s="130"/>
      <c r="AW50" s="62">
        <v>8.32</v>
      </c>
    </row>
    <row r="51" spans="1:49" ht="12" customHeight="1">
      <c r="A51" s="6"/>
      <c r="B51" s="40" t="s">
        <v>87</v>
      </c>
      <c r="C51" s="131" t="s">
        <v>109</v>
      </c>
      <c r="D51" s="132"/>
      <c r="E51" s="133" t="s">
        <v>37</v>
      </c>
      <c r="F51" s="134"/>
      <c r="G51" s="193" t="s">
        <v>95</v>
      </c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5"/>
      <c r="T51" s="270" t="s">
        <v>67</v>
      </c>
      <c r="U51" s="271"/>
      <c r="V51" s="248">
        <v>12.19</v>
      </c>
      <c r="W51" s="249"/>
      <c r="X51" s="49">
        <v>9.77</v>
      </c>
      <c r="Y51" s="126">
        <v>17.56</v>
      </c>
      <c r="Z51" s="126"/>
      <c r="AA51" s="126"/>
      <c r="AB51" s="127">
        <f t="shared" si="3"/>
        <v>214.06</v>
      </c>
      <c r="AC51" s="127"/>
      <c r="AD51" s="127"/>
      <c r="AE51" s="128"/>
      <c r="AF51" s="129">
        <f t="shared" si="4"/>
        <v>22.01</v>
      </c>
      <c r="AG51" s="130"/>
      <c r="AH51" s="130"/>
      <c r="AI51" s="130">
        <f t="shared" si="5"/>
        <v>268.3</v>
      </c>
      <c r="AJ51" s="130"/>
      <c r="AK51" s="130"/>
      <c r="AL51" s="130"/>
      <c r="AM51" s="130"/>
      <c r="AN51" s="130"/>
      <c r="AW51" s="62">
        <v>25.8</v>
      </c>
    </row>
    <row r="52" spans="1:49" ht="12" customHeight="1">
      <c r="A52" s="6"/>
      <c r="B52" s="40" t="s">
        <v>88</v>
      </c>
      <c r="C52" s="236" t="s">
        <v>65</v>
      </c>
      <c r="D52" s="237"/>
      <c r="E52" s="133" t="s">
        <v>37</v>
      </c>
      <c r="F52" s="134"/>
      <c r="G52" s="189" t="s">
        <v>71</v>
      </c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1"/>
      <c r="T52" s="234" t="s">
        <v>67</v>
      </c>
      <c r="U52" s="235"/>
      <c r="V52" s="250">
        <v>23.22</v>
      </c>
      <c r="W52" s="251"/>
      <c r="X52" s="50">
        <v>23.22</v>
      </c>
      <c r="Y52" s="126">
        <v>67.27</v>
      </c>
      <c r="Z52" s="126"/>
      <c r="AA52" s="126"/>
      <c r="AB52" s="127">
        <f t="shared" si="3"/>
        <v>1562.01</v>
      </c>
      <c r="AC52" s="127"/>
      <c r="AD52" s="127"/>
      <c r="AE52" s="128"/>
      <c r="AF52" s="129">
        <f t="shared" si="4"/>
        <v>84.33</v>
      </c>
      <c r="AG52" s="130"/>
      <c r="AH52" s="130"/>
      <c r="AI52" s="158">
        <f t="shared" si="5"/>
        <v>1958.14</v>
      </c>
      <c r="AJ52" s="158"/>
      <c r="AK52" s="158"/>
      <c r="AL52" s="158"/>
      <c r="AM52" s="158"/>
      <c r="AN52" s="158"/>
      <c r="AW52" s="62">
        <v>84.98</v>
      </c>
    </row>
    <row r="53" spans="1:49" ht="12" customHeight="1">
      <c r="A53" s="6"/>
      <c r="B53" s="42" t="s">
        <v>79</v>
      </c>
      <c r="C53" s="120"/>
      <c r="D53" s="121"/>
      <c r="E53" s="120"/>
      <c r="F53" s="121"/>
      <c r="G53" s="122" t="s">
        <v>96</v>
      </c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92"/>
      <c r="T53" s="120"/>
      <c r="U53" s="121"/>
      <c r="V53" s="120"/>
      <c r="W53" s="121"/>
      <c r="X53" s="63"/>
      <c r="Y53" s="126"/>
      <c r="Z53" s="126"/>
      <c r="AA53" s="126"/>
      <c r="AB53" s="127">
        <f t="shared" si="3"/>
      </c>
      <c r="AC53" s="127"/>
      <c r="AD53" s="127"/>
      <c r="AE53" s="128"/>
      <c r="AF53" s="129">
        <f t="shared" si="4"/>
      </c>
      <c r="AG53" s="130"/>
      <c r="AH53" s="130"/>
      <c r="AI53" s="130">
        <f t="shared" si="5"/>
      </c>
      <c r="AJ53" s="130"/>
      <c r="AK53" s="130"/>
      <c r="AL53" s="130"/>
      <c r="AM53" s="130"/>
      <c r="AN53" s="130"/>
      <c r="AW53" s="62"/>
    </row>
    <row r="54" spans="1:49" ht="12" customHeight="1">
      <c r="A54" s="6"/>
      <c r="B54" s="40" t="s">
        <v>97</v>
      </c>
      <c r="C54" s="274" t="s">
        <v>64</v>
      </c>
      <c r="D54" s="275"/>
      <c r="E54" s="133" t="s">
        <v>37</v>
      </c>
      <c r="F54" s="134"/>
      <c r="G54" s="276" t="s">
        <v>68</v>
      </c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8"/>
      <c r="T54" s="270" t="s">
        <v>67</v>
      </c>
      <c r="U54" s="271"/>
      <c r="V54" s="272">
        <v>63.58</v>
      </c>
      <c r="W54" s="273"/>
      <c r="X54" s="51">
        <v>63.58</v>
      </c>
      <c r="Y54" s="126">
        <v>35.5</v>
      </c>
      <c r="Z54" s="126"/>
      <c r="AA54" s="126"/>
      <c r="AB54" s="127">
        <f t="shared" si="3"/>
        <v>2257.09</v>
      </c>
      <c r="AC54" s="127"/>
      <c r="AD54" s="127"/>
      <c r="AE54" s="128"/>
      <c r="AF54" s="129">
        <f t="shared" si="4"/>
        <v>44.5</v>
      </c>
      <c r="AG54" s="130"/>
      <c r="AH54" s="130"/>
      <c r="AI54" s="130">
        <f t="shared" si="5"/>
        <v>2829.31</v>
      </c>
      <c r="AJ54" s="130"/>
      <c r="AK54" s="130"/>
      <c r="AL54" s="130"/>
      <c r="AM54" s="130"/>
      <c r="AN54" s="130"/>
      <c r="AW54" s="62">
        <v>35.5</v>
      </c>
    </row>
    <row r="55" spans="1:49" ht="12" customHeight="1">
      <c r="A55" s="6"/>
      <c r="B55" s="40" t="s">
        <v>98</v>
      </c>
      <c r="C55" s="236">
        <v>5622</v>
      </c>
      <c r="D55" s="237"/>
      <c r="E55" s="133" t="s">
        <v>37</v>
      </c>
      <c r="F55" s="134"/>
      <c r="G55" s="135" t="s">
        <v>112</v>
      </c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7"/>
      <c r="T55" s="270" t="s">
        <v>58</v>
      </c>
      <c r="U55" s="271"/>
      <c r="V55" s="248">
        <v>54.54</v>
      </c>
      <c r="W55" s="249"/>
      <c r="X55" s="49">
        <v>54.54</v>
      </c>
      <c r="Y55" s="126">
        <v>2.3</v>
      </c>
      <c r="Z55" s="126"/>
      <c r="AA55" s="126"/>
      <c r="AB55" s="127">
        <f t="shared" si="3"/>
        <v>125.44</v>
      </c>
      <c r="AC55" s="127"/>
      <c r="AD55" s="127"/>
      <c r="AE55" s="128"/>
      <c r="AF55" s="129">
        <f t="shared" si="4"/>
        <v>2.88</v>
      </c>
      <c r="AG55" s="130"/>
      <c r="AH55" s="130"/>
      <c r="AI55" s="130">
        <f t="shared" si="5"/>
        <v>157.08</v>
      </c>
      <c r="AJ55" s="130"/>
      <c r="AK55" s="130"/>
      <c r="AL55" s="130"/>
      <c r="AM55" s="130"/>
      <c r="AN55" s="130"/>
      <c r="AW55" s="62">
        <v>3.34</v>
      </c>
    </row>
    <row r="56" spans="1:49" ht="12" customHeight="1">
      <c r="A56" s="6"/>
      <c r="B56" s="40" t="s">
        <v>99</v>
      </c>
      <c r="C56" s="131" t="s">
        <v>111</v>
      </c>
      <c r="D56" s="132"/>
      <c r="E56" s="133" t="s">
        <v>37</v>
      </c>
      <c r="F56" s="134"/>
      <c r="G56" s="135" t="s">
        <v>90</v>
      </c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7"/>
      <c r="T56" s="270" t="s">
        <v>58</v>
      </c>
      <c r="U56" s="271"/>
      <c r="V56" s="248">
        <v>39.64</v>
      </c>
      <c r="W56" s="249"/>
      <c r="X56" s="49">
        <v>39.64</v>
      </c>
      <c r="Y56" s="126">
        <v>17.89</v>
      </c>
      <c r="Z56" s="126"/>
      <c r="AA56" s="126"/>
      <c r="AB56" s="127">
        <f t="shared" si="3"/>
        <v>709.16</v>
      </c>
      <c r="AC56" s="127"/>
      <c r="AD56" s="127"/>
      <c r="AE56" s="128"/>
      <c r="AF56" s="129">
        <f t="shared" si="4"/>
        <v>22.43</v>
      </c>
      <c r="AG56" s="130"/>
      <c r="AH56" s="130"/>
      <c r="AI56" s="130">
        <f t="shared" si="5"/>
        <v>889.13</v>
      </c>
      <c r="AJ56" s="130"/>
      <c r="AK56" s="130"/>
      <c r="AL56" s="130"/>
      <c r="AM56" s="130"/>
      <c r="AN56" s="130"/>
      <c r="AW56" s="62">
        <v>26.44</v>
      </c>
    </row>
    <row r="57" spans="1:49" ht="12" customHeight="1">
      <c r="A57" s="6"/>
      <c r="B57" s="40" t="s">
        <v>100</v>
      </c>
      <c r="C57" s="131">
        <v>5970</v>
      </c>
      <c r="D57" s="132"/>
      <c r="E57" s="133" t="s">
        <v>37</v>
      </c>
      <c r="F57" s="134"/>
      <c r="G57" s="193" t="s">
        <v>113</v>
      </c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5"/>
      <c r="T57" s="270" t="s">
        <v>58</v>
      </c>
      <c r="U57" s="271"/>
      <c r="V57" s="248">
        <v>43.58</v>
      </c>
      <c r="W57" s="249"/>
      <c r="X57" s="49">
        <v>33.36</v>
      </c>
      <c r="Y57" s="126">
        <v>42.22</v>
      </c>
      <c r="Z57" s="126"/>
      <c r="AA57" s="126"/>
      <c r="AB57" s="127">
        <f t="shared" si="3"/>
        <v>1839.95</v>
      </c>
      <c r="AC57" s="127"/>
      <c r="AD57" s="127"/>
      <c r="AE57" s="128"/>
      <c r="AF57" s="129">
        <f t="shared" si="4"/>
        <v>52.93</v>
      </c>
      <c r="AG57" s="130"/>
      <c r="AH57" s="130"/>
      <c r="AI57" s="130">
        <f t="shared" si="5"/>
        <v>2306.69</v>
      </c>
      <c r="AJ57" s="130"/>
      <c r="AK57" s="130"/>
      <c r="AL57" s="130"/>
      <c r="AM57" s="130"/>
      <c r="AN57" s="130"/>
      <c r="AW57" s="62">
        <v>51.51</v>
      </c>
    </row>
    <row r="58" spans="1:49" ht="12" customHeight="1">
      <c r="A58" s="6"/>
      <c r="B58" s="40" t="s">
        <v>101</v>
      </c>
      <c r="C58" s="131" t="s">
        <v>106</v>
      </c>
      <c r="D58" s="132"/>
      <c r="E58" s="133" t="s">
        <v>37</v>
      </c>
      <c r="F58" s="134"/>
      <c r="G58" s="193" t="s">
        <v>114</v>
      </c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5"/>
      <c r="T58" s="270" t="s">
        <v>67</v>
      </c>
      <c r="U58" s="271"/>
      <c r="V58" s="248">
        <v>6.74</v>
      </c>
      <c r="W58" s="249"/>
      <c r="X58" s="49">
        <v>6.26</v>
      </c>
      <c r="Y58" s="126">
        <v>315.83</v>
      </c>
      <c r="Z58" s="126"/>
      <c r="AA58" s="126"/>
      <c r="AB58" s="127">
        <f t="shared" si="3"/>
        <v>2128.69</v>
      </c>
      <c r="AC58" s="127"/>
      <c r="AD58" s="127"/>
      <c r="AE58" s="128"/>
      <c r="AF58" s="129">
        <f t="shared" si="4"/>
        <v>395.93</v>
      </c>
      <c r="AG58" s="130"/>
      <c r="AH58" s="130"/>
      <c r="AI58" s="130">
        <f t="shared" si="5"/>
        <v>2668.57</v>
      </c>
      <c r="AJ58" s="130"/>
      <c r="AK58" s="130"/>
      <c r="AL58" s="130"/>
      <c r="AM58" s="130"/>
      <c r="AN58" s="130"/>
      <c r="AW58" s="62">
        <v>423.04</v>
      </c>
    </row>
    <row r="59" spans="1:49" ht="12" customHeight="1">
      <c r="A59" s="6"/>
      <c r="B59" s="40" t="s">
        <v>102</v>
      </c>
      <c r="C59" s="131" t="s">
        <v>107</v>
      </c>
      <c r="D59" s="132"/>
      <c r="E59" s="133" t="s">
        <v>37</v>
      </c>
      <c r="F59" s="134"/>
      <c r="G59" s="193" t="s">
        <v>115</v>
      </c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5"/>
      <c r="T59" s="270" t="s">
        <v>110</v>
      </c>
      <c r="U59" s="271"/>
      <c r="V59" s="248">
        <v>324.9</v>
      </c>
      <c r="W59" s="249"/>
      <c r="X59" s="49">
        <v>250.4</v>
      </c>
      <c r="Y59" s="126">
        <v>5.88</v>
      </c>
      <c r="Z59" s="126"/>
      <c r="AA59" s="126"/>
      <c r="AB59" s="127">
        <f t="shared" si="3"/>
        <v>1910.41</v>
      </c>
      <c r="AC59" s="127"/>
      <c r="AD59" s="127"/>
      <c r="AE59" s="128"/>
      <c r="AF59" s="129">
        <f t="shared" si="4"/>
        <v>7.37</v>
      </c>
      <c r="AG59" s="130"/>
      <c r="AH59" s="130"/>
      <c r="AI59" s="130">
        <f t="shared" si="5"/>
        <v>2394.51</v>
      </c>
      <c r="AJ59" s="130"/>
      <c r="AK59" s="130"/>
      <c r="AL59" s="130"/>
      <c r="AM59" s="130"/>
      <c r="AN59" s="130"/>
      <c r="AW59" s="62">
        <v>7.81</v>
      </c>
    </row>
    <row r="60" spans="1:49" ht="12" customHeight="1">
      <c r="A60" s="6"/>
      <c r="B60" s="40" t="s">
        <v>103</v>
      </c>
      <c r="C60" s="131" t="s">
        <v>109</v>
      </c>
      <c r="D60" s="132"/>
      <c r="E60" s="133" t="s">
        <v>37</v>
      </c>
      <c r="F60" s="134"/>
      <c r="G60" s="193" t="s">
        <v>95</v>
      </c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5"/>
      <c r="T60" s="270" t="s">
        <v>67</v>
      </c>
      <c r="U60" s="271"/>
      <c r="V60" s="248">
        <v>6.74</v>
      </c>
      <c r="W60" s="249"/>
      <c r="X60" s="49">
        <v>6.26</v>
      </c>
      <c r="Y60" s="126">
        <v>17.56</v>
      </c>
      <c r="Z60" s="126"/>
      <c r="AA60" s="126"/>
      <c r="AB60" s="127">
        <f t="shared" si="3"/>
        <v>118.35</v>
      </c>
      <c r="AC60" s="127"/>
      <c r="AD60" s="127"/>
      <c r="AE60" s="128"/>
      <c r="AF60" s="129">
        <f t="shared" si="4"/>
        <v>22.01</v>
      </c>
      <c r="AG60" s="130"/>
      <c r="AH60" s="130"/>
      <c r="AI60" s="130">
        <f t="shared" si="5"/>
        <v>148.35</v>
      </c>
      <c r="AJ60" s="130"/>
      <c r="AK60" s="130"/>
      <c r="AL60" s="130"/>
      <c r="AM60" s="130"/>
      <c r="AN60" s="130"/>
      <c r="AW60" s="62">
        <v>25.8</v>
      </c>
    </row>
    <row r="61" spans="1:49" ht="12" customHeight="1">
      <c r="A61" s="6"/>
      <c r="B61" s="40" t="s">
        <v>104</v>
      </c>
      <c r="C61" s="236" t="s">
        <v>65</v>
      </c>
      <c r="D61" s="237"/>
      <c r="E61" s="133" t="s">
        <v>37</v>
      </c>
      <c r="F61" s="134"/>
      <c r="G61" s="135" t="s">
        <v>71</v>
      </c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7"/>
      <c r="T61" s="234" t="s">
        <v>67</v>
      </c>
      <c r="U61" s="235"/>
      <c r="V61" s="248">
        <v>54.15</v>
      </c>
      <c r="W61" s="249"/>
      <c r="X61" s="49">
        <v>54.15</v>
      </c>
      <c r="Y61" s="126">
        <v>67.27</v>
      </c>
      <c r="Z61" s="126"/>
      <c r="AA61" s="126"/>
      <c r="AB61" s="127">
        <f t="shared" si="3"/>
        <v>3642.67</v>
      </c>
      <c r="AC61" s="127"/>
      <c r="AD61" s="127"/>
      <c r="AE61" s="128"/>
      <c r="AF61" s="129">
        <f t="shared" si="4"/>
        <v>84.33</v>
      </c>
      <c r="AG61" s="130"/>
      <c r="AH61" s="130"/>
      <c r="AI61" s="130">
        <f t="shared" si="5"/>
        <v>4566.47</v>
      </c>
      <c r="AJ61" s="130"/>
      <c r="AK61" s="130"/>
      <c r="AL61" s="130"/>
      <c r="AM61" s="130"/>
      <c r="AN61" s="130"/>
      <c r="AW61" s="62">
        <v>84.98</v>
      </c>
    </row>
    <row r="62" spans="1:49" ht="12" customHeight="1">
      <c r="A62" s="6"/>
      <c r="B62" s="40"/>
      <c r="C62" s="120"/>
      <c r="D62" s="121"/>
      <c r="E62" s="120"/>
      <c r="F62" s="121"/>
      <c r="G62" s="155" t="s">
        <v>55</v>
      </c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  <c r="T62" s="120"/>
      <c r="U62" s="121"/>
      <c r="V62" s="120"/>
      <c r="W62" s="121"/>
      <c r="X62" s="63"/>
      <c r="Y62" s="126"/>
      <c r="Z62" s="126"/>
      <c r="AA62" s="126"/>
      <c r="AB62" s="127">
        <f t="shared" si="3"/>
      </c>
      <c r="AC62" s="127"/>
      <c r="AD62" s="127"/>
      <c r="AE62" s="128"/>
      <c r="AF62" s="129">
        <f t="shared" si="4"/>
      </c>
      <c r="AG62" s="130"/>
      <c r="AH62" s="130"/>
      <c r="AI62" s="158">
        <f>SUM(AI44:AN61)</f>
        <v>41476.76</v>
      </c>
      <c r="AJ62" s="158"/>
      <c r="AK62" s="158"/>
      <c r="AL62" s="158"/>
      <c r="AM62" s="158"/>
      <c r="AN62" s="158"/>
      <c r="AW62" s="62"/>
    </row>
    <row r="63" spans="1:49" ht="12" customHeight="1">
      <c r="A63" s="6"/>
      <c r="B63" s="45">
        <v>4</v>
      </c>
      <c r="C63" s="120"/>
      <c r="D63" s="121"/>
      <c r="E63" s="120"/>
      <c r="F63" s="121"/>
      <c r="G63" s="159" t="s">
        <v>116</v>
      </c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  <c r="T63" s="120"/>
      <c r="U63" s="121"/>
      <c r="V63" s="120"/>
      <c r="W63" s="121"/>
      <c r="X63" s="63"/>
      <c r="Y63" s="126"/>
      <c r="Z63" s="126"/>
      <c r="AA63" s="126"/>
      <c r="AB63" s="127">
        <f t="shared" si="3"/>
      </c>
      <c r="AC63" s="127"/>
      <c r="AD63" s="127"/>
      <c r="AE63" s="128"/>
      <c r="AF63" s="129">
        <f t="shared" si="4"/>
      </c>
      <c r="AG63" s="130"/>
      <c r="AH63" s="130"/>
      <c r="AI63" s="130">
        <f t="shared" si="5"/>
      </c>
      <c r="AJ63" s="130"/>
      <c r="AK63" s="130"/>
      <c r="AL63" s="130"/>
      <c r="AM63" s="130"/>
      <c r="AN63" s="130"/>
      <c r="AW63" s="62"/>
    </row>
    <row r="64" spans="1:49" ht="12" customHeight="1">
      <c r="A64" s="6"/>
      <c r="B64" s="42" t="s">
        <v>117</v>
      </c>
      <c r="C64" s="120"/>
      <c r="D64" s="121"/>
      <c r="E64" s="120"/>
      <c r="F64" s="121"/>
      <c r="G64" s="122" t="s">
        <v>125</v>
      </c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92"/>
      <c r="T64" s="120"/>
      <c r="U64" s="121"/>
      <c r="V64" s="120"/>
      <c r="W64" s="121"/>
      <c r="X64" s="63"/>
      <c r="Y64" s="126"/>
      <c r="Z64" s="126"/>
      <c r="AA64" s="126"/>
      <c r="AB64" s="127">
        <f t="shared" si="3"/>
      </c>
      <c r="AC64" s="127"/>
      <c r="AD64" s="127"/>
      <c r="AE64" s="128"/>
      <c r="AF64" s="129">
        <f t="shared" si="4"/>
      </c>
      <c r="AG64" s="130"/>
      <c r="AH64" s="130"/>
      <c r="AI64" s="130">
        <f t="shared" si="5"/>
      </c>
      <c r="AJ64" s="130"/>
      <c r="AK64" s="130"/>
      <c r="AL64" s="130"/>
      <c r="AM64" s="130"/>
      <c r="AN64" s="130"/>
      <c r="AW64" s="62"/>
    </row>
    <row r="65" spans="1:49" ht="12" customHeight="1">
      <c r="A65" s="6"/>
      <c r="B65" s="40" t="s">
        <v>118</v>
      </c>
      <c r="C65" s="131" t="s">
        <v>123</v>
      </c>
      <c r="D65" s="132"/>
      <c r="E65" s="133" t="s">
        <v>37</v>
      </c>
      <c r="F65" s="134"/>
      <c r="G65" s="135" t="s">
        <v>126</v>
      </c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7"/>
      <c r="T65" s="270" t="s">
        <v>58</v>
      </c>
      <c r="U65" s="271"/>
      <c r="V65" s="248">
        <v>240.16</v>
      </c>
      <c r="W65" s="249"/>
      <c r="X65" s="49">
        <v>152.22</v>
      </c>
      <c r="Y65" s="126">
        <v>46.7</v>
      </c>
      <c r="Z65" s="126"/>
      <c r="AA65" s="126"/>
      <c r="AB65" s="127">
        <f t="shared" si="3"/>
        <v>11215.47</v>
      </c>
      <c r="AC65" s="127"/>
      <c r="AD65" s="127"/>
      <c r="AE65" s="128"/>
      <c r="AF65" s="129">
        <f t="shared" si="4"/>
        <v>58.54</v>
      </c>
      <c r="AG65" s="130"/>
      <c r="AH65" s="130"/>
      <c r="AI65" s="130">
        <f t="shared" si="5"/>
        <v>14058.97</v>
      </c>
      <c r="AJ65" s="130"/>
      <c r="AK65" s="130"/>
      <c r="AL65" s="130"/>
      <c r="AM65" s="130"/>
      <c r="AN65" s="130"/>
      <c r="AW65" s="62">
        <v>61.06</v>
      </c>
    </row>
    <row r="66" spans="1:49" ht="12" customHeight="1">
      <c r="A66" s="6"/>
      <c r="B66" s="40" t="s">
        <v>119</v>
      </c>
      <c r="C66" s="131" t="s">
        <v>106</v>
      </c>
      <c r="D66" s="132"/>
      <c r="E66" s="133" t="s">
        <v>37</v>
      </c>
      <c r="F66" s="134"/>
      <c r="G66" s="193" t="s">
        <v>127</v>
      </c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5"/>
      <c r="T66" s="270" t="s">
        <v>67</v>
      </c>
      <c r="U66" s="271"/>
      <c r="V66" s="248">
        <v>33.58</v>
      </c>
      <c r="W66" s="249"/>
      <c r="X66" s="49">
        <v>8.27</v>
      </c>
      <c r="Y66" s="126">
        <v>325.89</v>
      </c>
      <c r="Z66" s="126"/>
      <c r="AA66" s="126"/>
      <c r="AB66" s="127">
        <f t="shared" si="3"/>
        <v>10943.39</v>
      </c>
      <c r="AC66" s="127"/>
      <c r="AD66" s="127"/>
      <c r="AE66" s="128"/>
      <c r="AF66" s="129">
        <f t="shared" si="4"/>
        <v>408.55</v>
      </c>
      <c r="AG66" s="130"/>
      <c r="AH66" s="130"/>
      <c r="AI66" s="130">
        <f t="shared" si="5"/>
        <v>13719.11</v>
      </c>
      <c r="AJ66" s="130"/>
      <c r="AK66" s="130"/>
      <c r="AL66" s="130"/>
      <c r="AM66" s="130"/>
      <c r="AN66" s="130"/>
      <c r="AW66" s="62">
        <v>423.04</v>
      </c>
    </row>
    <row r="67" spans="1:49" ht="12" customHeight="1">
      <c r="A67" s="6"/>
      <c r="B67" s="40" t="s">
        <v>120</v>
      </c>
      <c r="C67" s="131" t="s">
        <v>107</v>
      </c>
      <c r="D67" s="132"/>
      <c r="E67" s="133" t="s">
        <v>37</v>
      </c>
      <c r="F67" s="134"/>
      <c r="G67" s="193" t="s">
        <v>128</v>
      </c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5"/>
      <c r="T67" s="270" t="s">
        <v>110</v>
      </c>
      <c r="U67" s="271"/>
      <c r="V67" s="248">
        <v>1396.5</v>
      </c>
      <c r="W67" s="249"/>
      <c r="X67" s="49">
        <v>610.16</v>
      </c>
      <c r="Y67" s="126">
        <v>5.88</v>
      </c>
      <c r="Z67" s="126"/>
      <c r="AA67" s="126"/>
      <c r="AB67" s="127">
        <f t="shared" si="3"/>
        <v>8211.42</v>
      </c>
      <c r="AC67" s="127"/>
      <c r="AD67" s="127"/>
      <c r="AE67" s="128"/>
      <c r="AF67" s="129">
        <f t="shared" si="4"/>
        <v>7.37</v>
      </c>
      <c r="AG67" s="130"/>
      <c r="AH67" s="130"/>
      <c r="AI67" s="130">
        <f t="shared" si="5"/>
        <v>10292.21</v>
      </c>
      <c r="AJ67" s="130"/>
      <c r="AK67" s="130"/>
      <c r="AL67" s="130"/>
      <c r="AM67" s="130"/>
      <c r="AN67" s="130"/>
      <c r="AW67" s="62">
        <v>7.81</v>
      </c>
    </row>
    <row r="68" spans="1:49" ht="12" customHeight="1">
      <c r="A68" s="6"/>
      <c r="B68" s="40" t="s">
        <v>121</v>
      </c>
      <c r="C68" s="131" t="s">
        <v>108</v>
      </c>
      <c r="D68" s="132"/>
      <c r="E68" s="133" t="s">
        <v>37</v>
      </c>
      <c r="F68" s="134"/>
      <c r="G68" s="193" t="s">
        <v>129</v>
      </c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5"/>
      <c r="T68" s="270" t="s">
        <v>110</v>
      </c>
      <c r="U68" s="271"/>
      <c r="V68" s="248">
        <v>395.5</v>
      </c>
      <c r="W68" s="249"/>
      <c r="X68" s="49">
        <v>216.84</v>
      </c>
      <c r="Y68" s="126">
        <v>6.22</v>
      </c>
      <c r="Z68" s="126"/>
      <c r="AA68" s="126"/>
      <c r="AB68" s="127">
        <f t="shared" si="3"/>
        <v>2460.01</v>
      </c>
      <c r="AC68" s="127"/>
      <c r="AD68" s="127"/>
      <c r="AE68" s="128"/>
      <c r="AF68" s="129">
        <f t="shared" si="4"/>
        <v>7.8</v>
      </c>
      <c r="AG68" s="130"/>
      <c r="AH68" s="130"/>
      <c r="AI68" s="130">
        <f t="shared" si="5"/>
        <v>3084.9</v>
      </c>
      <c r="AJ68" s="130"/>
      <c r="AK68" s="130"/>
      <c r="AL68" s="130"/>
      <c r="AM68" s="130"/>
      <c r="AN68" s="130"/>
      <c r="AW68" s="62">
        <v>8.32</v>
      </c>
    </row>
    <row r="69" spans="1:49" ht="12" customHeight="1">
      <c r="A69" s="6"/>
      <c r="B69" s="40" t="s">
        <v>122</v>
      </c>
      <c r="C69" s="131" t="s">
        <v>124</v>
      </c>
      <c r="D69" s="132"/>
      <c r="E69" s="133" t="s">
        <v>37</v>
      </c>
      <c r="F69" s="134"/>
      <c r="G69" s="267" t="s">
        <v>130</v>
      </c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9"/>
      <c r="T69" s="262" t="s">
        <v>67</v>
      </c>
      <c r="U69" s="263"/>
      <c r="V69" s="250">
        <v>33.58</v>
      </c>
      <c r="W69" s="251"/>
      <c r="X69" s="50">
        <v>8.27</v>
      </c>
      <c r="Y69" s="126">
        <v>17.56</v>
      </c>
      <c r="Z69" s="126"/>
      <c r="AA69" s="126"/>
      <c r="AB69" s="127">
        <f t="shared" si="3"/>
        <v>589.66</v>
      </c>
      <c r="AC69" s="127"/>
      <c r="AD69" s="127"/>
      <c r="AE69" s="128"/>
      <c r="AF69" s="129">
        <f t="shared" si="4"/>
        <v>22.01</v>
      </c>
      <c r="AG69" s="130"/>
      <c r="AH69" s="130"/>
      <c r="AI69" s="130">
        <f t="shared" si="5"/>
        <v>739.1</v>
      </c>
      <c r="AJ69" s="130"/>
      <c r="AK69" s="130"/>
      <c r="AL69" s="130"/>
      <c r="AM69" s="130"/>
      <c r="AN69" s="130"/>
      <c r="AW69" s="62">
        <v>25.8</v>
      </c>
    </row>
    <row r="70" spans="1:49" ht="12" customHeight="1">
      <c r="A70" s="6"/>
      <c r="B70" s="42" t="s">
        <v>132</v>
      </c>
      <c r="C70" s="120"/>
      <c r="D70" s="121"/>
      <c r="E70" s="120"/>
      <c r="F70" s="121"/>
      <c r="G70" s="122" t="s">
        <v>131</v>
      </c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92"/>
      <c r="T70" s="122"/>
      <c r="U70" s="123"/>
      <c r="V70" s="123"/>
      <c r="W70" s="123"/>
      <c r="X70" s="123"/>
      <c r="Y70" s="126"/>
      <c r="Z70" s="126"/>
      <c r="AA70" s="126"/>
      <c r="AB70" s="127">
        <f t="shared" si="3"/>
      </c>
      <c r="AC70" s="127"/>
      <c r="AD70" s="127"/>
      <c r="AE70" s="128"/>
      <c r="AF70" s="129">
        <f t="shared" si="4"/>
      </c>
      <c r="AG70" s="130"/>
      <c r="AH70" s="130"/>
      <c r="AI70" s="130">
        <f t="shared" si="5"/>
      </c>
      <c r="AJ70" s="130"/>
      <c r="AK70" s="130"/>
      <c r="AL70" s="130"/>
      <c r="AM70" s="130"/>
      <c r="AN70" s="130"/>
      <c r="AW70" s="62"/>
    </row>
    <row r="71" spans="1:49" ht="12" customHeight="1">
      <c r="A71" s="6"/>
      <c r="B71" s="40" t="s">
        <v>133</v>
      </c>
      <c r="C71" s="133" t="s">
        <v>135</v>
      </c>
      <c r="D71" s="134"/>
      <c r="E71" s="133" t="s">
        <v>37</v>
      </c>
      <c r="F71" s="134"/>
      <c r="G71" s="259" t="s">
        <v>134</v>
      </c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1"/>
      <c r="T71" s="262" t="s">
        <v>38</v>
      </c>
      <c r="U71" s="263"/>
      <c r="V71" s="256">
        <v>66.2</v>
      </c>
      <c r="W71" s="257"/>
      <c r="X71" s="258"/>
      <c r="Y71" s="126">
        <v>12.35</v>
      </c>
      <c r="Z71" s="126"/>
      <c r="AA71" s="126"/>
      <c r="AB71" s="127">
        <f t="shared" si="3"/>
        <v>817.57</v>
      </c>
      <c r="AC71" s="127"/>
      <c r="AD71" s="127"/>
      <c r="AE71" s="128"/>
      <c r="AF71" s="129">
        <f t="shared" si="4"/>
        <v>15.48</v>
      </c>
      <c r="AG71" s="130"/>
      <c r="AH71" s="130"/>
      <c r="AI71" s="130">
        <f t="shared" si="5"/>
        <v>1024.78</v>
      </c>
      <c r="AJ71" s="130"/>
      <c r="AK71" s="130"/>
      <c r="AL71" s="130"/>
      <c r="AM71" s="130"/>
      <c r="AN71" s="130"/>
      <c r="AW71" s="62">
        <v>16.32</v>
      </c>
    </row>
    <row r="72" spans="1:49" ht="12" customHeight="1">
      <c r="A72" s="6"/>
      <c r="B72" s="42" t="s">
        <v>136</v>
      </c>
      <c r="C72" s="120"/>
      <c r="D72" s="121"/>
      <c r="E72" s="120"/>
      <c r="F72" s="121"/>
      <c r="G72" s="122" t="s">
        <v>137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92"/>
      <c r="T72" s="120"/>
      <c r="U72" s="121"/>
      <c r="V72" s="120"/>
      <c r="W72" s="121"/>
      <c r="X72" s="63"/>
      <c r="Y72" s="126">
        <f>AW72*0.797680902293752</f>
        <v>0</v>
      </c>
      <c r="Z72" s="126"/>
      <c r="AA72" s="126"/>
      <c r="AB72" s="127">
        <f t="shared" si="3"/>
      </c>
      <c r="AC72" s="127"/>
      <c r="AD72" s="127"/>
      <c r="AE72" s="128"/>
      <c r="AF72" s="129">
        <f t="shared" si="4"/>
      </c>
      <c r="AG72" s="130"/>
      <c r="AH72" s="130"/>
      <c r="AI72" s="130">
        <f t="shared" si="5"/>
      </c>
      <c r="AJ72" s="130"/>
      <c r="AK72" s="130"/>
      <c r="AL72" s="130"/>
      <c r="AM72" s="130"/>
      <c r="AN72" s="130"/>
      <c r="AW72" s="62"/>
    </row>
    <row r="73" spans="1:49" ht="12" customHeight="1">
      <c r="A73" s="6"/>
      <c r="B73" s="40" t="s">
        <v>139</v>
      </c>
      <c r="C73" s="133" t="s">
        <v>140</v>
      </c>
      <c r="D73" s="134"/>
      <c r="E73" s="133" t="s">
        <v>37</v>
      </c>
      <c r="F73" s="134"/>
      <c r="G73" s="259" t="s">
        <v>138</v>
      </c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1"/>
      <c r="T73" s="262" t="s">
        <v>58</v>
      </c>
      <c r="U73" s="263"/>
      <c r="V73" s="256">
        <v>175.65</v>
      </c>
      <c r="W73" s="257"/>
      <c r="X73" s="258"/>
      <c r="Y73" s="126">
        <v>53.88</v>
      </c>
      <c r="Z73" s="126"/>
      <c r="AA73" s="126"/>
      <c r="AB73" s="127">
        <f t="shared" si="3"/>
        <v>9464.02</v>
      </c>
      <c r="AC73" s="127"/>
      <c r="AD73" s="127"/>
      <c r="AE73" s="128"/>
      <c r="AF73" s="129">
        <f t="shared" si="4"/>
        <v>67.55</v>
      </c>
      <c r="AG73" s="130"/>
      <c r="AH73" s="130"/>
      <c r="AI73" s="130">
        <f t="shared" si="5"/>
        <v>11865.16</v>
      </c>
      <c r="AJ73" s="130"/>
      <c r="AK73" s="130"/>
      <c r="AL73" s="130"/>
      <c r="AM73" s="130"/>
      <c r="AN73" s="130"/>
      <c r="AW73" s="62">
        <v>69.79</v>
      </c>
    </row>
    <row r="74" spans="1:49" ht="12" customHeight="1">
      <c r="A74" s="6"/>
      <c r="B74" s="42" t="s">
        <v>141</v>
      </c>
      <c r="C74" s="120"/>
      <c r="D74" s="121"/>
      <c r="E74" s="120"/>
      <c r="F74" s="121"/>
      <c r="G74" s="122" t="s">
        <v>143</v>
      </c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92"/>
      <c r="T74" s="184"/>
      <c r="U74" s="185"/>
      <c r="V74" s="256"/>
      <c r="W74" s="257"/>
      <c r="X74" s="258"/>
      <c r="Y74" s="126">
        <f>AW74*0.797680902293752</f>
        <v>0</v>
      </c>
      <c r="Z74" s="126"/>
      <c r="AA74" s="126"/>
      <c r="AB74" s="127">
        <f t="shared" si="3"/>
      </c>
      <c r="AC74" s="127"/>
      <c r="AD74" s="127"/>
      <c r="AE74" s="128"/>
      <c r="AF74" s="129">
        <f t="shared" si="4"/>
      </c>
      <c r="AG74" s="130"/>
      <c r="AH74" s="130"/>
      <c r="AI74" s="130">
        <f t="shared" si="5"/>
      </c>
      <c r="AJ74" s="130"/>
      <c r="AK74" s="130"/>
      <c r="AL74" s="130"/>
      <c r="AM74" s="130"/>
      <c r="AN74" s="130"/>
      <c r="AW74" s="62"/>
    </row>
    <row r="75" spans="1:49" ht="12" customHeight="1">
      <c r="A75" s="6"/>
      <c r="B75" s="40" t="s">
        <v>142</v>
      </c>
      <c r="C75" s="180" t="s">
        <v>505</v>
      </c>
      <c r="D75" s="134"/>
      <c r="E75" s="133" t="s">
        <v>37</v>
      </c>
      <c r="F75" s="134"/>
      <c r="G75" s="259" t="s">
        <v>144</v>
      </c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1"/>
      <c r="T75" s="262" t="s">
        <v>67</v>
      </c>
      <c r="U75" s="263"/>
      <c r="V75" s="256">
        <v>0.83</v>
      </c>
      <c r="W75" s="257"/>
      <c r="X75" s="258"/>
      <c r="Y75" s="126">
        <v>1548.01</v>
      </c>
      <c r="Z75" s="126"/>
      <c r="AA75" s="126"/>
      <c r="AB75" s="127">
        <f t="shared" si="3"/>
        <v>1284.85</v>
      </c>
      <c r="AC75" s="127"/>
      <c r="AD75" s="127"/>
      <c r="AE75" s="128"/>
      <c r="AF75" s="129">
        <f t="shared" si="4"/>
        <v>1940.63</v>
      </c>
      <c r="AG75" s="130"/>
      <c r="AH75" s="130"/>
      <c r="AI75" s="130">
        <f t="shared" si="5"/>
        <v>1610.72</v>
      </c>
      <c r="AJ75" s="130"/>
      <c r="AK75" s="130"/>
      <c r="AL75" s="130"/>
      <c r="AM75" s="130"/>
      <c r="AN75" s="130"/>
      <c r="AW75" s="62">
        <v>2057.15</v>
      </c>
    </row>
    <row r="76" spans="1:49" ht="12" customHeight="1">
      <c r="A76" s="6"/>
      <c r="B76" s="42" t="s">
        <v>145</v>
      </c>
      <c r="C76" s="120"/>
      <c r="D76" s="121"/>
      <c r="E76" s="120"/>
      <c r="F76" s="121"/>
      <c r="G76" s="122" t="s">
        <v>146</v>
      </c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92"/>
      <c r="T76" s="184"/>
      <c r="U76" s="185"/>
      <c r="V76" s="256"/>
      <c r="W76" s="257"/>
      <c r="X76" s="258"/>
      <c r="Y76" s="126"/>
      <c r="Z76" s="126"/>
      <c r="AA76" s="126"/>
      <c r="AB76" s="127">
        <f t="shared" si="3"/>
      </c>
      <c r="AC76" s="127"/>
      <c r="AD76" s="127"/>
      <c r="AE76" s="128"/>
      <c r="AF76" s="129">
        <f t="shared" si="4"/>
      </c>
      <c r="AG76" s="130"/>
      <c r="AH76" s="130"/>
      <c r="AI76" s="130">
        <f t="shared" si="5"/>
      </c>
      <c r="AJ76" s="130"/>
      <c r="AK76" s="130"/>
      <c r="AL76" s="130"/>
      <c r="AM76" s="130"/>
      <c r="AN76" s="130"/>
      <c r="AW76" s="62"/>
    </row>
    <row r="77" spans="1:49" ht="12" customHeight="1">
      <c r="A77" s="6"/>
      <c r="B77" s="40" t="s">
        <v>147</v>
      </c>
      <c r="C77" s="180" t="s">
        <v>506</v>
      </c>
      <c r="D77" s="134"/>
      <c r="E77" s="133" t="s">
        <v>37</v>
      </c>
      <c r="F77" s="134"/>
      <c r="G77" s="259" t="s">
        <v>148</v>
      </c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1"/>
      <c r="T77" s="262" t="s">
        <v>38</v>
      </c>
      <c r="U77" s="263"/>
      <c r="V77" s="264">
        <v>36</v>
      </c>
      <c r="W77" s="265"/>
      <c r="X77" s="266"/>
      <c r="Y77" s="126">
        <v>51.9</v>
      </c>
      <c r="Z77" s="126"/>
      <c r="AA77" s="126"/>
      <c r="AB77" s="127">
        <f t="shared" si="3"/>
        <v>1868.4</v>
      </c>
      <c r="AC77" s="127"/>
      <c r="AD77" s="127"/>
      <c r="AE77" s="128"/>
      <c r="AF77" s="129">
        <f t="shared" si="4"/>
        <v>65.06</v>
      </c>
      <c r="AG77" s="130"/>
      <c r="AH77" s="130"/>
      <c r="AI77" s="130">
        <f t="shared" si="5"/>
        <v>2342.16</v>
      </c>
      <c r="AJ77" s="130"/>
      <c r="AK77" s="130"/>
      <c r="AL77" s="130"/>
      <c r="AM77" s="130"/>
      <c r="AN77" s="130"/>
      <c r="AW77" s="62">
        <v>27.74</v>
      </c>
    </row>
    <row r="78" spans="1:49" ht="12" customHeight="1">
      <c r="A78" s="6"/>
      <c r="B78" s="40"/>
      <c r="C78" s="120"/>
      <c r="D78" s="121"/>
      <c r="E78" s="120"/>
      <c r="F78" s="121"/>
      <c r="G78" s="155" t="s">
        <v>55</v>
      </c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7"/>
      <c r="T78" s="124"/>
      <c r="U78" s="125"/>
      <c r="V78" s="124"/>
      <c r="W78" s="125"/>
      <c r="X78" s="64"/>
      <c r="Y78" s="126"/>
      <c r="Z78" s="126"/>
      <c r="AA78" s="126"/>
      <c r="AB78" s="127">
        <f>IF(T78="","",ROUND(V78*Y78,2))</f>
      </c>
      <c r="AC78" s="127"/>
      <c r="AD78" s="127"/>
      <c r="AE78" s="128"/>
      <c r="AF78" s="129">
        <f>IF(T78="","",ROUND(Y78*(1+$AJ$15),2))</f>
      </c>
      <c r="AG78" s="130"/>
      <c r="AH78" s="130"/>
      <c r="AI78" s="158">
        <f>SUM(AI65:AN77)</f>
        <v>58737.11</v>
      </c>
      <c r="AJ78" s="158"/>
      <c r="AK78" s="158"/>
      <c r="AL78" s="158"/>
      <c r="AM78" s="158"/>
      <c r="AN78" s="158"/>
      <c r="AW78" s="62"/>
    </row>
    <row r="79" spans="1:49" ht="12" customHeight="1">
      <c r="A79" s="6"/>
      <c r="B79" s="45">
        <v>5</v>
      </c>
      <c r="C79" s="120"/>
      <c r="D79" s="121"/>
      <c r="E79" s="120"/>
      <c r="F79" s="121"/>
      <c r="G79" s="159" t="s">
        <v>149</v>
      </c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1"/>
      <c r="T79" s="124"/>
      <c r="U79" s="125"/>
      <c r="V79" s="253"/>
      <c r="W79" s="254"/>
      <c r="X79" s="255"/>
      <c r="Y79" s="126"/>
      <c r="Z79" s="126"/>
      <c r="AA79" s="126"/>
      <c r="AB79" s="127">
        <f t="shared" si="3"/>
      </c>
      <c r="AC79" s="127"/>
      <c r="AD79" s="127"/>
      <c r="AE79" s="128"/>
      <c r="AF79" s="129">
        <f t="shared" si="4"/>
      </c>
      <c r="AG79" s="130"/>
      <c r="AH79" s="130"/>
      <c r="AI79" s="130">
        <f t="shared" si="5"/>
      </c>
      <c r="AJ79" s="130"/>
      <c r="AK79" s="130"/>
      <c r="AL79" s="130"/>
      <c r="AM79" s="130"/>
      <c r="AN79" s="130"/>
      <c r="AW79" s="62"/>
    </row>
    <row r="80" spans="1:49" ht="12" customHeight="1">
      <c r="A80" s="6"/>
      <c r="B80" s="42" t="s">
        <v>150</v>
      </c>
      <c r="C80" s="120"/>
      <c r="D80" s="121"/>
      <c r="E80" s="120"/>
      <c r="F80" s="121"/>
      <c r="G80" s="122" t="s">
        <v>151</v>
      </c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92"/>
      <c r="T80" s="124"/>
      <c r="U80" s="125"/>
      <c r="V80" s="253"/>
      <c r="W80" s="254"/>
      <c r="X80" s="255"/>
      <c r="Y80" s="126"/>
      <c r="Z80" s="126"/>
      <c r="AA80" s="126"/>
      <c r="AB80" s="127">
        <f t="shared" si="3"/>
      </c>
      <c r="AC80" s="127"/>
      <c r="AD80" s="127"/>
      <c r="AE80" s="128"/>
      <c r="AF80" s="129">
        <f t="shared" si="4"/>
      </c>
      <c r="AG80" s="130"/>
      <c r="AH80" s="130"/>
      <c r="AI80" s="130">
        <f t="shared" si="5"/>
      </c>
      <c r="AJ80" s="130"/>
      <c r="AK80" s="130"/>
      <c r="AL80" s="130"/>
      <c r="AM80" s="130"/>
      <c r="AN80" s="130"/>
      <c r="AW80" s="62"/>
    </row>
    <row r="81" spans="1:49" ht="12" customHeight="1">
      <c r="A81" s="6"/>
      <c r="B81" s="40" t="s">
        <v>152</v>
      </c>
      <c r="C81" s="133" t="s">
        <v>155</v>
      </c>
      <c r="D81" s="134"/>
      <c r="E81" s="133" t="s">
        <v>37</v>
      </c>
      <c r="F81" s="134"/>
      <c r="G81" s="259" t="s">
        <v>153</v>
      </c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1"/>
      <c r="T81" s="184" t="s">
        <v>58</v>
      </c>
      <c r="U81" s="185"/>
      <c r="V81" s="256">
        <v>483.67</v>
      </c>
      <c r="W81" s="257"/>
      <c r="X81" s="258"/>
      <c r="Y81" s="126">
        <v>32.12</v>
      </c>
      <c r="Z81" s="126"/>
      <c r="AA81" s="126"/>
      <c r="AB81" s="127">
        <f t="shared" si="3"/>
        <v>15535.48</v>
      </c>
      <c r="AC81" s="127"/>
      <c r="AD81" s="127"/>
      <c r="AE81" s="128"/>
      <c r="AF81" s="129">
        <f t="shared" si="4"/>
        <v>40.27</v>
      </c>
      <c r="AG81" s="130"/>
      <c r="AH81" s="130"/>
      <c r="AI81" s="130">
        <f t="shared" si="5"/>
        <v>19477.39</v>
      </c>
      <c r="AJ81" s="130"/>
      <c r="AK81" s="130"/>
      <c r="AL81" s="130"/>
      <c r="AM81" s="130"/>
      <c r="AN81" s="130"/>
      <c r="AW81" s="62">
        <v>45.46</v>
      </c>
    </row>
    <row r="82" spans="1:49" ht="12" customHeight="1">
      <c r="A82" s="6"/>
      <c r="B82" s="40"/>
      <c r="C82" s="120"/>
      <c r="D82" s="121"/>
      <c r="E82" s="120"/>
      <c r="F82" s="121"/>
      <c r="G82" s="155" t="s">
        <v>55</v>
      </c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7"/>
      <c r="T82" s="184"/>
      <c r="U82" s="185"/>
      <c r="V82" s="256"/>
      <c r="W82" s="257"/>
      <c r="X82" s="258"/>
      <c r="Y82" s="126"/>
      <c r="Z82" s="126"/>
      <c r="AA82" s="126"/>
      <c r="AB82" s="127">
        <f t="shared" si="3"/>
      </c>
      <c r="AC82" s="127"/>
      <c r="AD82" s="127"/>
      <c r="AE82" s="128"/>
      <c r="AF82" s="129">
        <f t="shared" si="4"/>
      </c>
      <c r="AG82" s="130"/>
      <c r="AH82" s="130"/>
      <c r="AI82" s="158">
        <f>SUM(AI81:AO81)</f>
        <v>19477.39</v>
      </c>
      <c r="AJ82" s="158"/>
      <c r="AK82" s="158"/>
      <c r="AL82" s="158"/>
      <c r="AM82" s="158"/>
      <c r="AN82" s="158"/>
      <c r="AW82" s="62"/>
    </row>
    <row r="83" spans="1:49" ht="12" customHeight="1">
      <c r="A83" s="6"/>
      <c r="B83" s="40"/>
      <c r="C83" s="120"/>
      <c r="D83" s="121"/>
      <c r="E83" s="120"/>
      <c r="F83" s="121"/>
      <c r="G83" s="143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5"/>
      <c r="T83" s="124"/>
      <c r="U83" s="125"/>
      <c r="V83" s="253"/>
      <c r="W83" s="254"/>
      <c r="X83" s="255"/>
      <c r="Y83" s="126"/>
      <c r="Z83" s="126"/>
      <c r="AA83" s="126"/>
      <c r="AB83" s="127">
        <f t="shared" si="3"/>
      </c>
      <c r="AC83" s="127"/>
      <c r="AD83" s="127"/>
      <c r="AE83" s="128"/>
      <c r="AF83" s="129">
        <f t="shared" si="4"/>
      </c>
      <c r="AG83" s="130"/>
      <c r="AH83" s="130"/>
      <c r="AI83" s="130">
        <f t="shared" si="5"/>
      </c>
      <c r="AJ83" s="130"/>
      <c r="AK83" s="130"/>
      <c r="AL83" s="130"/>
      <c r="AM83" s="130"/>
      <c r="AN83" s="130"/>
      <c r="AW83" s="62"/>
    </row>
    <row r="84" spans="1:49" ht="12" customHeight="1">
      <c r="A84" s="6"/>
      <c r="B84" s="40"/>
      <c r="C84" s="120"/>
      <c r="D84" s="121"/>
      <c r="E84" s="120"/>
      <c r="F84" s="121"/>
      <c r="G84" s="143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5"/>
      <c r="T84" s="124"/>
      <c r="U84" s="125"/>
      <c r="V84" s="253"/>
      <c r="W84" s="254"/>
      <c r="X84" s="255"/>
      <c r="Y84" s="126"/>
      <c r="Z84" s="126"/>
      <c r="AA84" s="126"/>
      <c r="AB84" s="127">
        <f t="shared" si="3"/>
      </c>
      <c r="AC84" s="127"/>
      <c r="AD84" s="127"/>
      <c r="AE84" s="128"/>
      <c r="AF84" s="129">
        <f t="shared" si="4"/>
      </c>
      <c r="AG84" s="130"/>
      <c r="AH84" s="130"/>
      <c r="AI84" s="130">
        <f t="shared" si="5"/>
      </c>
      <c r="AJ84" s="130"/>
      <c r="AK84" s="130"/>
      <c r="AL84" s="130"/>
      <c r="AM84" s="130"/>
      <c r="AN84" s="130"/>
      <c r="AW84" s="62"/>
    </row>
    <row r="85" spans="1:49" ht="12" customHeight="1">
      <c r="A85" s="6"/>
      <c r="B85" s="45">
        <v>6</v>
      </c>
      <c r="C85" s="229"/>
      <c r="D85" s="230"/>
      <c r="E85" s="229"/>
      <c r="F85" s="230"/>
      <c r="G85" s="159" t="s">
        <v>154</v>
      </c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1"/>
      <c r="T85" s="124"/>
      <c r="U85" s="125"/>
      <c r="V85" s="253"/>
      <c r="W85" s="254"/>
      <c r="X85" s="255"/>
      <c r="Y85" s="126"/>
      <c r="Z85" s="126"/>
      <c r="AA85" s="126"/>
      <c r="AB85" s="127">
        <f t="shared" si="3"/>
      </c>
      <c r="AC85" s="127"/>
      <c r="AD85" s="127"/>
      <c r="AE85" s="128"/>
      <c r="AF85" s="129">
        <f t="shared" si="4"/>
      </c>
      <c r="AG85" s="130"/>
      <c r="AH85" s="130"/>
      <c r="AI85" s="130">
        <f t="shared" si="5"/>
      </c>
      <c r="AJ85" s="130"/>
      <c r="AK85" s="130"/>
      <c r="AL85" s="130"/>
      <c r="AM85" s="130"/>
      <c r="AN85" s="130"/>
      <c r="AW85" s="62"/>
    </row>
    <row r="86" spans="1:49" ht="12" customHeight="1">
      <c r="A86" s="6"/>
      <c r="B86" s="42" t="s">
        <v>156</v>
      </c>
      <c r="C86" s="120"/>
      <c r="D86" s="121"/>
      <c r="E86" s="120"/>
      <c r="F86" s="121"/>
      <c r="G86" s="122" t="s">
        <v>157</v>
      </c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92"/>
      <c r="T86" s="124"/>
      <c r="U86" s="125"/>
      <c r="V86" s="253"/>
      <c r="W86" s="254"/>
      <c r="X86" s="255"/>
      <c r="Y86" s="126"/>
      <c r="Z86" s="126"/>
      <c r="AA86" s="126"/>
      <c r="AB86" s="127">
        <f t="shared" si="3"/>
      </c>
      <c r="AC86" s="127"/>
      <c r="AD86" s="127"/>
      <c r="AE86" s="128"/>
      <c r="AF86" s="129">
        <f t="shared" si="4"/>
      </c>
      <c r="AG86" s="130"/>
      <c r="AH86" s="130"/>
      <c r="AI86" s="130">
        <f t="shared" si="5"/>
      </c>
      <c r="AJ86" s="130"/>
      <c r="AK86" s="130"/>
      <c r="AL86" s="130"/>
      <c r="AM86" s="130"/>
      <c r="AN86" s="130"/>
      <c r="AW86" s="62"/>
    </row>
    <row r="87" spans="1:49" ht="12" customHeight="1">
      <c r="A87" s="6"/>
      <c r="B87" s="40" t="s">
        <v>158</v>
      </c>
      <c r="C87" s="236">
        <v>68050</v>
      </c>
      <c r="D87" s="237"/>
      <c r="E87" s="133" t="s">
        <v>37</v>
      </c>
      <c r="F87" s="134"/>
      <c r="G87" s="181" t="s">
        <v>174</v>
      </c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3"/>
      <c r="T87" s="252" t="s">
        <v>58</v>
      </c>
      <c r="U87" s="185"/>
      <c r="V87" s="246">
        <v>5.25</v>
      </c>
      <c r="W87" s="247"/>
      <c r="X87" s="47">
        <v>1</v>
      </c>
      <c r="Y87" s="126">
        <v>212.97</v>
      </c>
      <c r="Z87" s="126"/>
      <c r="AA87" s="126"/>
      <c r="AB87" s="127">
        <f t="shared" si="3"/>
        <v>1118.09</v>
      </c>
      <c r="AC87" s="127"/>
      <c r="AD87" s="127"/>
      <c r="AE87" s="128"/>
      <c r="AF87" s="129">
        <f t="shared" si="4"/>
        <v>266.99</v>
      </c>
      <c r="AG87" s="130"/>
      <c r="AH87" s="130"/>
      <c r="AI87" s="130">
        <f t="shared" si="5"/>
        <v>1401.7</v>
      </c>
      <c r="AJ87" s="130"/>
      <c r="AK87" s="130"/>
      <c r="AL87" s="130"/>
      <c r="AM87" s="130"/>
      <c r="AN87" s="130"/>
      <c r="AW87" s="62">
        <v>1728.54</v>
      </c>
    </row>
    <row r="88" spans="1:49" ht="12" customHeight="1">
      <c r="A88" s="6"/>
      <c r="B88" s="40" t="s">
        <v>159</v>
      </c>
      <c r="C88" s="236">
        <v>68050</v>
      </c>
      <c r="D88" s="237"/>
      <c r="E88" s="133" t="s">
        <v>37</v>
      </c>
      <c r="F88" s="134"/>
      <c r="G88" s="135" t="s">
        <v>175</v>
      </c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7"/>
      <c r="T88" s="252" t="s">
        <v>58</v>
      </c>
      <c r="U88" s="185"/>
      <c r="V88" s="244">
        <v>4.2</v>
      </c>
      <c r="W88" s="245"/>
      <c r="X88" s="48">
        <v>1</v>
      </c>
      <c r="Y88" s="126">
        <v>212.97</v>
      </c>
      <c r="Z88" s="126"/>
      <c r="AA88" s="126"/>
      <c r="AB88" s="127">
        <f t="shared" si="3"/>
        <v>894.47</v>
      </c>
      <c r="AC88" s="127"/>
      <c r="AD88" s="127"/>
      <c r="AE88" s="128"/>
      <c r="AF88" s="129">
        <f t="shared" si="4"/>
        <v>266.99</v>
      </c>
      <c r="AG88" s="130"/>
      <c r="AH88" s="130"/>
      <c r="AI88" s="130">
        <f t="shared" si="5"/>
        <v>1121.36</v>
      </c>
      <c r="AJ88" s="130"/>
      <c r="AK88" s="130"/>
      <c r="AL88" s="130"/>
      <c r="AM88" s="130"/>
      <c r="AN88" s="130"/>
      <c r="AW88" s="62">
        <v>1728.54</v>
      </c>
    </row>
    <row r="89" spans="1:49" ht="12" customHeight="1">
      <c r="A89" s="6"/>
      <c r="B89" s="40" t="s">
        <v>160</v>
      </c>
      <c r="C89" s="236" t="s">
        <v>167</v>
      </c>
      <c r="D89" s="237"/>
      <c r="E89" s="133" t="s">
        <v>37</v>
      </c>
      <c r="F89" s="134"/>
      <c r="G89" s="135" t="s">
        <v>176</v>
      </c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7"/>
      <c r="T89" s="184" t="s">
        <v>57</v>
      </c>
      <c r="U89" s="185"/>
      <c r="V89" s="244">
        <v>8</v>
      </c>
      <c r="W89" s="245"/>
      <c r="X89" s="48">
        <v>8</v>
      </c>
      <c r="Y89" s="126">
        <v>223.19</v>
      </c>
      <c r="Z89" s="126"/>
      <c r="AA89" s="126"/>
      <c r="AB89" s="127">
        <f t="shared" si="3"/>
        <v>1785.52</v>
      </c>
      <c r="AC89" s="127"/>
      <c r="AD89" s="127"/>
      <c r="AE89" s="128"/>
      <c r="AF89" s="129">
        <f t="shared" si="4"/>
        <v>279.8</v>
      </c>
      <c r="AG89" s="130"/>
      <c r="AH89" s="130"/>
      <c r="AI89" s="130">
        <f t="shared" si="5"/>
        <v>2238.4</v>
      </c>
      <c r="AJ89" s="130"/>
      <c r="AK89" s="130"/>
      <c r="AL89" s="130"/>
      <c r="AM89" s="130"/>
      <c r="AN89" s="130"/>
      <c r="AW89" s="62">
        <v>317.93</v>
      </c>
    </row>
    <row r="90" spans="1:49" ht="12" customHeight="1">
      <c r="A90" s="6"/>
      <c r="B90" s="40" t="s">
        <v>161</v>
      </c>
      <c r="C90" s="236" t="s">
        <v>168</v>
      </c>
      <c r="D90" s="237"/>
      <c r="E90" s="133" t="s">
        <v>37</v>
      </c>
      <c r="F90" s="134"/>
      <c r="G90" s="135" t="s">
        <v>177</v>
      </c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7"/>
      <c r="T90" s="184" t="s">
        <v>57</v>
      </c>
      <c r="U90" s="185"/>
      <c r="V90" s="244">
        <v>2</v>
      </c>
      <c r="W90" s="245"/>
      <c r="X90" s="48">
        <v>2</v>
      </c>
      <c r="Y90" s="126">
        <v>217.76</v>
      </c>
      <c r="Z90" s="126"/>
      <c r="AA90" s="126"/>
      <c r="AB90" s="127">
        <f t="shared" si="3"/>
        <v>435.52</v>
      </c>
      <c r="AC90" s="127"/>
      <c r="AD90" s="127"/>
      <c r="AE90" s="128"/>
      <c r="AF90" s="129">
        <f t="shared" si="4"/>
        <v>272.99</v>
      </c>
      <c r="AG90" s="130"/>
      <c r="AH90" s="130"/>
      <c r="AI90" s="130">
        <f t="shared" si="5"/>
        <v>545.98</v>
      </c>
      <c r="AJ90" s="130"/>
      <c r="AK90" s="130"/>
      <c r="AL90" s="130"/>
      <c r="AM90" s="130"/>
      <c r="AN90" s="130"/>
      <c r="AW90" s="62">
        <v>310.49</v>
      </c>
    </row>
    <row r="91" spans="1:49" ht="12" customHeight="1">
      <c r="A91" s="6"/>
      <c r="B91" s="40" t="s">
        <v>162</v>
      </c>
      <c r="C91" s="236" t="s">
        <v>169</v>
      </c>
      <c r="D91" s="237"/>
      <c r="E91" s="133" t="s">
        <v>37</v>
      </c>
      <c r="F91" s="134"/>
      <c r="G91" s="135" t="s">
        <v>178</v>
      </c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7"/>
      <c r="T91" s="184" t="s">
        <v>57</v>
      </c>
      <c r="U91" s="185"/>
      <c r="V91" s="244">
        <v>2</v>
      </c>
      <c r="W91" s="245"/>
      <c r="X91" s="48">
        <v>2</v>
      </c>
      <c r="Y91" s="126">
        <v>313.08</v>
      </c>
      <c r="Z91" s="126"/>
      <c r="AA91" s="126"/>
      <c r="AB91" s="127">
        <f t="shared" si="3"/>
        <v>626.16</v>
      </c>
      <c r="AC91" s="127"/>
      <c r="AD91" s="127"/>
      <c r="AE91" s="128"/>
      <c r="AF91" s="129">
        <f t="shared" si="4"/>
        <v>392.49</v>
      </c>
      <c r="AG91" s="130"/>
      <c r="AH91" s="130"/>
      <c r="AI91" s="130">
        <f t="shared" si="5"/>
        <v>784.98</v>
      </c>
      <c r="AJ91" s="130"/>
      <c r="AK91" s="130"/>
      <c r="AL91" s="130"/>
      <c r="AM91" s="130"/>
      <c r="AN91" s="130"/>
      <c r="AW91" s="62">
        <v>454.17</v>
      </c>
    </row>
    <row r="92" spans="1:49" ht="12" customHeight="1">
      <c r="A92" s="6"/>
      <c r="B92" s="40" t="s">
        <v>163</v>
      </c>
      <c r="C92" s="236" t="s">
        <v>170</v>
      </c>
      <c r="D92" s="237"/>
      <c r="E92" s="133" t="s">
        <v>37</v>
      </c>
      <c r="F92" s="134"/>
      <c r="G92" s="135" t="s">
        <v>179</v>
      </c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7"/>
      <c r="T92" s="184" t="s">
        <v>57</v>
      </c>
      <c r="U92" s="185"/>
      <c r="V92" s="244">
        <v>4</v>
      </c>
      <c r="W92" s="245"/>
      <c r="X92" s="48">
        <v>4</v>
      </c>
      <c r="Y92" s="126">
        <v>88.04</v>
      </c>
      <c r="Z92" s="126"/>
      <c r="AA92" s="126"/>
      <c r="AB92" s="127">
        <f t="shared" si="3"/>
        <v>352.16</v>
      </c>
      <c r="AC92" s="127"/>
      <c r="AD92" s="127"/>
      <c r="AE92" s="128"/>
      <c r="AF92" s="129">
        <f t="shared" si="4"/>
        <v>110.37</v>
      </c>
      <c r="AG92" s="130"/>
      <c r="AH92" s="130"/>
      <c r="AI92" s="130">
        <f t="shared" si="5"/>
        <v>441.48</v>
      </c>
      <c r="AJ92" s="130"/>
      <c r="AK92" s="130"/>
      <c r="AL92" s="130"/>
      <c r="AM92" s="130"/>
      <c r="AN92" s="130"/>
      <c r="AW92" s="62">
        <v>106.07</v>
      </c>
    </row>
    <row r="93" spans="1:49" ht="12" customHeight="1">
      <c r="A93" s="6"/>
      <c r="B93" s="40" t="s">
        <v>164</v>
      </c>
      <c r="C93" s="236" t="s">
        <v>171</v>
      </c>
      <c r="D93" s="237"/>
      <c r="E93" s="133" t="s">
        <v>37</v>
      </c>
      <c r="F93" s="134"/>
      <c r="G93" s="135" t="s">
        <v>180</v>
      </c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7"/>
      <c r="T93" s="184" t="s">
        <v>57</v>
      </c>
      <c r="U93" s="185"/>
      <c r="V93" s="244">
        <v>4</v>
      </c>
      <c r="W93" s="245"/>
      <c r="X93" s="48">
        <v>4</v>
      </c>
      <c r="Y93" s="126">
        <v>161.16</v>
      </c>
      <c r="Z93" s="126"/>
      <c r="AA93" s="126"/>
      <c r="AB93" s="127">
        <f t="shared" si="3"/>
        <v>644.64</v>
      </c>
      <c r="AC93" s="127"/>
      <c r="AD93" s="127"/>
      <c r="AE93" s="128"/>
      <c r="AF93" s="129">
        <f t="shared" si="4"/>
        <v>202.03</v>
      </c>
      <c r="AG93" s="130"/>
      <c r="AH93" s="130"/>
      <c r="AI93" s="130">
        <f t="shared" si="5"/>
        <v>808.12</v>
      </c>
      <c r="AJ93" s="130"/>
      <c r="AK93" s="130"/>
      <c r="AL93" s="130"/>
      <c r="AM93" s="130"/>
      <c r="AN93" s="130"/>
      <c r="AW93" s="62">
        <v>65.5</v>
      </c>
    </row>
    <row r="94" spans="1:49" ht="12" customHeight="1">
      <c r="A94" s="6"/>
      <c r="B94" s="40" t="s">
        <v>165</v>
      </c>
      <c r="C94" s="236" t="s">
        <v>172</v>
      </c>
      <c r="D94" s="237"/>
      <c r="E94" s="133" t="s">
        <v>37</v>
      </c>
      <c r="F94" s="134"/>
      <c r="G94" s="135" t="s">
        <v>181</v>
      </c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7"/>
      <c r="T94" s="184" t="s">
        <v>57</v>
      </c>
      <c r="U94" s="185"/>
      <c r="V94" s="244">
        <v>2</v>
      </c>
      <c r="W94" s="245"/>
      <c r="X94" s="48">
        <v>2</v>
      </c>
      <c r="Y94" s="126">
        <v>146.45</v>
      </c>
      <c r="Z94" s="126"/>
      <c r="AA94" s="126"/>
      <c r="AB94" s="127">
        <f t="shared" si="3"/>
        <v>292.9</v>
      </c>
      <c r="AC94" s="127"/>
      <c r="AD94" s="127"/>
      <c r="AE94" s="128"/>
      <c r="AF94" s="129">
        <f t="shared" si="4"/>
        <v>183.59</v>
      </c>
      <c r="AG94" s="130"/>
      <c r="AH94" s="130"/>
      <c r="AI94" s="130">
        <f t="shared" si="5"/>
        <v>367.18</v>
      </c>
      <c r="AJ94" s="130"/>
      <c r="AK94" s="130"/>
      <c r="AL94" s="130"/>
      <c r="AM94" s="130"/>
      <c r="AN94" s="130"/>
      <c r="AW94" s="62">
        <v>191.63</v>
      </c>
    </row>
    <row r="95" spans="1:49" ht="12" customHeight="1">
      <c r="A95" s="6"/>
      <c r="B95" s="40" t="s">
        <v>166</v>
      </c>
      <c r="C95" s="236" t="s">
        <v>173</v>
      </c>
      <c r="D95" s="237"/>
      <c r="E95" s="133" t="s">
        <v>37</v>
      </c>
      <c r="F95" s="134"/>
      <c r="G95" s="189" t="s">
        <v>182</v>
      </c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1"/>
      <c r="T95" s="184" t="s">
        <v>57</v>
      </c>
      <c r="U95" s="185"/>
      <c r="V95" s="240">
        <v>2</v>
      </c>
      <c r="W95" s="241"/>
      <c r="X95" s="52">
        <v>2</v>
      </c>
      <c r="Y95" s="126">
        <v>129.77</v>
      </c>
      <c r="Z95" s="126"/>
      <c r="AA95" s="126"/>
      <c r="AB95" s="127">
        <f t="shared" si="3"/>
        <v>259.54</v>
      </c>
      <c r="AC95" s="127"/>
      <c r="AD95" s="127"/>
      <c r="AE95" s="128"/>
      <c r="AF95" s="129">
        <f t="shared" si="4"/>
        <v>162.68</v>
      </c>
      <c r="AG95" s="130"/>
      <c r="AH95" s="130"/>
      <c r="AI95" s="130">
        <f t="shared" si="5"/>
        <v>325.36</v>
      </c>
      <c r="AJ95" s="130"/>
      <c r="AK95" s="130"/>
      <c r="AL95" s="130"/>
      <c r="AM95" s="130"/>
      <c r="AN95" s="130"/>
      <c r="AW95" s="62">
        <v>152.87</v>
      </c>
    </row>
    <row r="96" spans="1:49" ht="12" customHeight="1">
      <c r="A96" s="6"/>
      <c r="B96" s="42" t="s">
        <v>183</v>
      </c>
      <c r="C96" s="120"/>
      <c r="D96" s="121"/>
      <c r="E96" s="120"/>
      <c r="F96" s="121"/>
      <c r="G96" s="122" t="s">
        <v>184</v>
      </c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92"/>
      <c r="T96" s="124"/>
      <c r="U96" s="125"/>
      <c r="V96" s="253"/>
      <c r="W96" s="254"/>
      <c r="X96" s="255"/>
      <c r="Y96" s="126"/>
      <c r="Z96" s="126"/>
      <c r="AA96" s="126"/>
      <c r="AB96" s="127">
        <f t="shared" si="3"/>
      </c>
      <c r="AC96" s="127"/>
      <c r="AD96" s="127"/>
      <c r="AE96" s="128"/>
      <c r="AF96" s="129">
        <f t="shared" si="4"/>
      </c>
      <c r="AG96" s="130"/>
      <c r="AH96" s="130"/>
      <c r="AI96" s="130">
        <f t="shared" si="5"/>
      </c>
      <c r="AJ96" s="130"/>
      <c r="AK96" s="130"/>
      <c r="AL96" s="130"/>
      <c r="AM96" s="130"/>
      <c r="AN96" s="130"/>
      <c r="AW96" s="62"/>
    </row>
    <row r="97" spans="1:49" ht="12" customHeight="1">
      <c r="A97" s="6"/>
      <c r="B97" s="40" t="s">
        <v>185</v>
      </c>
      <c r="C97" s="236" t="s">
        <v>188</v>
      </c>
      <c r="D97" s="237"/>
      <c r="E97" s="133" t="s">
        <v>37</v>
      </c>
      <c r="F97" s="134"/>
      <c r="G97" s="181" t="s">
        <v>189</v>
      </c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3"/>
      <c r="T97" s="252" t="s">
        <v>58</v>
      </c>
      <c r="U97" s="185"/>
      <c r="V97" s="246">
        <v>3.36</v>
      </c>
      <c r="W97" s="247"/>
      <c r="X97" s="47">
        <v>2</v>
      </c>
      <c r="Y97" s="126">
        <v>219.88</v>
      </c>
      <c r="Z97" s="126"/>
      <c r="AA97" s="126"/>
      <c r="AB97" s="127">
        <f t="shared" si="3"/>
        <v>738.8</v>
      </c>
      <c r="AC97" s="127"/>
      <c r="AD97" s="127"/>
      <c r="AE97" s="128"/>
      <c r="AF97" s="129">
        <f t="shared" si="4"/>
        <v>275.65</v>
      </c>
      <c r="AG97" s="130"/>
      <c r="AH97" s="130"/>
      <c r="AI97" s="130">
        <f t="shared" si="5"/>
        <v>926.18</v>
      </c>
      <c r="AJ97" s="130"/>
      <c r="AK97" s="130"/>
      <c r="AL97" s="130"/>
      <c r="AM97" s="130"/>
      <c r="AN97" s="130"/>
      <c r="AW97" s="62">
        <v>335.83</v>
      </c>
    </row>
    <row r="98" spans="1:49" ht="12" customHeight="1">
      <c r="A98" s="6"/>
      <c r="B98" s="40" t="s">
        <v>186</v>
      </c>
      <c r="C98" s="236">
        <v>40678</v>
      </c>
      <c r="D98" s="237"/>
      <c r="E98" s="133" t="s">
        <v>37</v>
      </c>
      <c r="F98" s="134"/>
      <c r="G98" s="135" t="s">
        <v>190</v>
      </c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7"/>
      <c r="T98" s="252" t="s">
        <v>58</v>
      </c>
      <c r="U98" s="185"/>
      <c r="V98" s="244">
        <v>1.83</v>
      </c>
      <c r="W98" s="245"/>
      <c r="X98" s="48">
        <v>1</v>
      </c>
      <c r="Y98" s="126">
        <v>150.18</v>
      </c>
      <c r="Z98" s="126"/>
      <c r="AA98" s="126"/>
      <c r="AB98" s="127">
        <f aca="true" t="shared" si="6" ref="AB98:AB128">IF(T98="","",ROUND(V98*Y98,2))</f>
        <v>274.83</v>
      </c>
      <c r="AC98" s="127"/>
      <c r="AD98" s="127"/>
      <c r="AE98" s="128"/>
      <c r="AF98" s="129">
        <f aca="true" t="shared" si="7" ref="AF98:AF128">IF(T98="","",ROUND(Y98*(1+$AJ$15),2))</f>
        <v>188.27</v>
      </c>
      <c r="AG98" s="130"/>
      <c r="AH98" s="130"/>
      <c r="AI98" s="130">
        <f aca="true" t="shared" si="8" ref="AI98:AI107">IF(T98="","",ROUND(V98*AF98,2))</f>
        <v>344.53</v>
      </c>
      <c r="AJ98" s="130"/>
      <c r="AK98" s="130"/>
      <c r="AL98" s="130"/>
      <c r="AM98" s="130"/>
      <c r="AN98" s="130"/>
      <c r="AW98" s="62">
        <v>208.44</v>
      </c>
    </row>
    <row r="99" spans="1:49" ht="12" customHeight="1">
      <c r="A99" s="6"/>
      <c r="B99" s="40" t="s">
        <v>187</v>
      </c>
      <c r="C99" s="236">
        <v>40678</v>
      </c>
      <c r="D99" s="237"/>
      <c r="E99" s="133" t="s">
        <v>37</v>
      </c>
      <c r="F99" s="134"/>
      <c r="G99" s="189" t="s">
        <v>191</v>
      </c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1"/>
      <c r="T99" s="252" t="s">
        <v>58</v>
      </c>
      <c r="U99" s="185"/>
      <c r="V99" s="240">
        <v>0.85</v>
      </c>
      <c r="W99" s="241"/>
      <c r="X99" s="52">
        <v>1</v>
      </c>
      <c r="Y99" s="126">
        <v>150.18</v>
      </c>
      <c r="Z99" s="126"/>
      <c r="AA99" s="126"/>
      <c r="AB99" s="127">
        <f t="shared" si="6"/>
        <v>127.65</v>
      </c>
      <c r="AC99" s="127"/>
      <c r="AD99" s="127"/>
      <c r="AE99" s="128"/>
      <c r="AF99" s="129">
        <f t="shared" si="7"/>
        <v>188.27</v>
      </c>
      <c r="AG99" s="130"/>
      <c r="AH99" s="130"/>
      <c r="AI99" s="130">
        <f t="shared" si="8"/>
        <v>160.03</v>
      </c>
      <c r="AJ99" s="130"/>
      <c r="AK99" s="130"/>
      <c r="AL99" s="130"/>
      <c r="AM99" s="130"/>
      <c r="AN99" s="130"/>
      <c r="AW99" s="62">
        <v>208.44</v>
      </c>
    </row>
    <row r="100" spans="1:49" ht="12" customHeight="1">
      <c r="A100" s="6"/>
      <c r="B100" s="42" t="s">
        <v>193</v>
      </c>
      <c r="C100" s="120"/>
      <c r="D100" s="121"/>
      <c r="E100" s="120"/>
      <c r="F100" s="121"/>
      <c r="G100" s="122" t="s">
        <v>192</v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92"/>
      <c r="T100" s="124"/>
      <c r="U100" s="125"/>
      <c r="V100" s="253"/>
      <c r="W100" s="254"/>
      <c r="X100" s="255"/>
      <c r="Y100" s="126"/>
      <c r="Z100" s="126"/>
      <c r="AA100" s="126"/>
      <c r="AB100" s="127">
        <f t="shared" si="6"/>
      </c>
      <c r="AC100" s="127"/>
      <c r="AD100" s="127"/>
      <c r="AE100" s="128"/>
      <c r="AF100" s="129">
        <f t="shared" si="7"/>
      </c>
      <c r="AG100" s="130"/>
      <c r="AH100" s="130"/>
      <c r="AI100" s="130">
        <f t="shared" si="8"/>
      </c>
      <c r="AJ100" s="130"/>
      <c r="AK100" s="130"/>
      <c r="AL100" s="130"/>
      <c r="AM100" s="130"/>
      <c r="AN100" s="130"/>
      <c r="AW100" s="62"/>
    </row>
    <row r="101" spans="1:49" ht="12" customHeight="1">
      <c r="A101" s="6"/>
      <c r="B101" s="40" t="s">
        <v>194</v>
      </c>
      <c r="C101" s="236" t="s">
        <v>201</v>
      </c>
      <c r="D101" s="237"/>
      <c r="E101" s="133" t="s">
        <v>37</v>
      </c>
      <c r="F101" s="134"/>
      <c r="G101" s="276" t="s">
        <v>203</v>
      </c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8"/>
      <c r="T101" s="252" t="s">
        <v>58</v>
      </c>
      <c r="U101" s="185"/>
      <c r="V101" s="264">
        <v>2.5</v>
      </c>
      <c r="W101" s="265"/>
      <c r="X101" s="266"/>
      <c r="Y101" s="126">
        <v>454.97</v>
      </c>
      <c r="Z101" s="126"/>
      <c r="AA101" s="126"/>
      <c r="AB101" s="127">
        <f t="shared" si="6"/>
        <v>1137.43</v>
      </c>
      <c r="AC101" s="127"/>
      <c r="AD101" s="127"/>
      <c r="AE101" s="128"/>
      <c r="AF101" s="129">
        <f t="shared" si="7"/>
        <v>570.36</v>
      </c>
      <c r="AG101" s="130"/>
      <c r="AH101" s="130"/>
      <c r="AI101" s="130">
        <f t="shared" si="8"/>
        <v>1425.9</v>
      </c>
      <c r="AJ101" s="130"/>
      <c r="AK101" s="130"/>
      <c r="AL101" s="130"/>
      <c r="AM101" s="130"/>
      <c r="AN101" s="130"/>
      <c r="AW101" s="62">
        <v>609.62</v>
      </c>
    </row>
    <row r="102" spans="1:49" ht="12" customHeight="1">
      <c r="A102" s="6"/>
      <c r="B102" s="40" t="s">
        <v>195</v>
      </c>
      <c r="C102" s="236" t="s">
        <v>202</v>
      </c>
      <c r="D102" s="237"/>
      <c r="E102" s="133" t="s">
        <v>37</v>
      </c>
      <c r="F102" s="134"/>
      <c r="G102" s="193" t="s">
        <v>204</v>
      </c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5"/>
      <c r="T102" s="252" t="s">
        <v>58</v>
      </c>
      <c r="U102" s="185"/>
      <c r="V102" s="264">
        <v>11</v>
      </c>
      <c r="W102" s="265"/>
      <c r="X102" s="266"/>
      <c r="Y102" s="126">
        <v>424.16</v>
      </c>
      <c r="Z102" s="126"/>
      <c r="AA102" s="126"/>
      <c r="AB102" s="127">
        <f t="shared" si="6"/>
        <v>4665.76</v>
      </c>
      <c r="AC102" s="127"/>
      <c r="AD102" s="127"/>
      <c r="AE102" s="128"/>
      <c r="AF102" s="129">
        <f t="shared" si="7"/>
        <v>531.74</v>
      </c>
      <c r="AG102" s="130"/>
      <c r="AH102" s="130"/>
      <c r="AI102" s="130">
        <f t="shared" si="8"/>
        <v>5849.14</v>
      </c>
      <c r="AJ102" s="130"/>
      <c r="AK102" s="130"/>
      <c r="AL102" s="130"/>
      <c r="AM102" s="130"/>
      <c r="AN102" s="130"/>
      <c r="AW102" s="62">
        <v>570.75</v>
      </c>
    </row>
    <row r="103" spans="1:49" ht="12" customHeight="1">
      <c r="A103" s="6"/>
      <c r="B103" s="40" t="s">
        <v>196</v>
      </c>
      <c r="C103" s="236" t="s">
        <v>202</v>
      </c>
      <c r="D103" s="237"/>
      <c r="E103" s="133" t="s">
        <v>37</v>
      </c>
      <c r="F103" s="134"/>
      <c r="G103" s="193" t="s">
        <v>205</v>
      </c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5"/>
      <c r="T103" s="252" t="s">
        <v>58</v>
      </c>
      <c r="U103" s="185"/>
      <c r="V103" s="264">
        <v>1.2752</v>
      </c>
      <c r="W103" s="265"/>
      <c r="X103" s="266"/>
      <c r="Y103" s="126">
        <v>424.16</v>
      </c>
      <c r="Z103" s="126"/>
      <c r="AA103" s="126"/>
      <c r="AB103" s="127">
        <f t="shared" si="6"/>
        <v>540.89</v>
      </c>
      <c r="AC103" s="127"/>
      <c r="AD103" s="127"/>
      <c r="AE103" s="128"/>
      <c r="AF103" s="129">
        <f t="shared" si="7"/>
        <v>531.74</v>
      </c>
      <c r="AG103" s="130"/>
      <c r="AH103" s="130"/>
      <c r="AI103" s="130">
        <f t="shared" si="8"/>
        <v>678.07</v>
      </c>
      <c r="AJ103" s="130"/>
      <c r="AK103" s="130"/>
      <c r="AL103" s="130"/>
      <c r="AM103" s="130"/>
      <c r="AN103" s="130"/>
      <c r="AW103" s="62">
        <v>570.75</v>
      </c>
    </row>
    <row r="104" spans="1:49" ht="12" customHeight="1">
      <c r="A104" s="6"/>
      <c r="B104" s="40" t="s">
        <v>197</v>
      </c>
      <c r="C104" s="236" t="s">
        <v>202</v>
      </c>
      <c r="D104" s="237"/>
      <c r="E104" s="133" t="s">
        <v>37</v>
      </c>
      <c r="F104" s="134"/>
      <c r="G104" s="193" t="s">
        <v>206</v>
      </c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5"/>
      <c r="T104" s="252" t="s">
        <v>58</v>
      </c>
      <c r="U104" s="185"/>
      <c r="V104" s="264">
        <v>2.64</v>
      </c>
      <c r="W104" s="265"/>
      <c r="X104" s="266"/>
      <c r="Y104" s="126">
        <v>424.16</v>
      </c>
      <c r="Z104" s="126"/>
      <c r="AA104" s="126"/>
      <c r="AB104" s="127">
        <f t="shared" si="6"/>
        <v>1119.78</v>
      </c>
      <c r="AC104" s="127"/>
      <c r="AD104" s="127"/>
      <c r="AE104" s="128"/>
      <c r="AF104" s="129">
        <f t="shared" si="7"/>
        <v>531.74</v>
      </c>
      <c r="AG104" s="130"/>
      <c r="AH104" s="130"/>
      <c r="AI104" s="130">
        <f t="shared" si="8"/>
        <v>1403.79</v>
      </c>
      <c r="AJ104" s="130"/>
      <c r="AK104" s="130"/>
      <c r="AL104" s="130"/>
      <c r="AM104" s="130"/>
      <c r="AN104" s="130"/>
      <c r="AW104" s="62">
        <v>570.75</v>
      </c>
    </row>
    <row r="105" spans="1:49" ht="12" customHeight="1">
      <c r="A105" s="6"/>
      <c r="B105" s="40" t="s">
        <v>198</v>
      </c>
      <c r="C105" s="236" t="s">
        <v>202</v>
      </c>
      <c r="D105" s="237"/>
      <c r="E105" s="133" t="s">
        <v>37</v>
      </c>
      <c r="F105" s="134"/>
      <c r="G105" s="193" t="s">
        <v>207</v>
      </c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5"/>
      <c r="T105" s="252" t="s">
        <v>58</v>
      </c>
      <c r="U105" s="185"/>
      <c r="V105" s="264">
        <v>1.575525</v>
      </c>
      <c r="W105" s="265"/>
      <c r="X105" s="266"/>
      <c r="Y105" s="126">
        <v>424.16</v>
      </c>
      <c r="Z105" s="126"/>
      <c r="AA105" s="126"/>
      <c r="AB105" s="127">
        <f t="shared" si="6"/>
        <v>668.27</v>
      </c>
      <c r="AC105" s="127"/>
      <c r="AD105" s="127"/>
      <c r="AE105" s="128"/>
      <c r="AF105" s="129">
        <f t="shared" si="7"/>
        <v>531.74</v>
      </c>
      <c r="AG105" s="130"/>
      <c r="AH105" s="130"/>
      <c r="AI105" s="130">
        <f t="shared" si="8"/>
        <v>837.77</v>
      </c>
      <c r="AJ105" s="130"/>
      <c r="AK105" s="130"/>
      <c r="AL105" s="130"/>
      <c r="AM105" s="130"/>
      <c r="AN105" s="130"/>
      <c r="AW105" s="62">
        <v>570.75</v>
      </c>
    </row>
    <row r="106" spans="1:49" ht="12" customHeight="1">
      <c r="A106" s="6"/>
      <c r="B106" s="40" t="s">
        <v>199</v>
      </c>
      <c r="C106" s="236" t="s">
        <v>202</v>
      </c>
      <c r="D106" s="237"/>
      <c r="E106" s="133" t="s">
        <v>37</v>
      </c>
      <c r="F106" s="134"/>
      <c r="G106" s="193" t="s">
        <v>208</v>
      </c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5"/>
      <c r="T106" s="252" t="s">
        <v>58</v>
      </c>
      <c r="U106" s="185"/>
      <c r="V106" s="264">
        <v>3.3</v>
      </c>
      <c r="W106" s="265"/>
      <c r="X106" s="266"/>
      <c r="Y106" s="126">
        <v>424.16</v>
      </c>
      <c r="Z106" s="126"/>
      <c r="AA106" s="126"/>
      <c r="AB106" s="127">
        <f t="shared" si="6"/>
        <v>1399.73</v>
      </c>
      <c r="AC106" s="127"/>
      <c r="AD106" s="127"/>
      <c r="AE106" s="128"/>
      <c r="AF106" s="129">
        <f t="shared" si="7"/>
        <v>531.74</v>
      </c>
      <c r="AG106" s="130"/>
      <c r="AH106" s="130"/>
      <c r="AI106" s="130">
        <f t="shared" si="8"/>
        <v>1754.74</v>
      </c>
      <c r="AJ106" s="130"/>
      <c r="AK106" s="130"/>
      <c r="AL106" s="130"/>
      <c r="AM106" s="130"/>
      <c r="AN106" s="130"/>
      <c r="AW106" s="62">
        <v>570.75</v>
      </c>
    </row>
    <row r="107" spans="1:49" ht="12" customHeight="1">
      <c r="A107" s="6"/>
      <c r="B107" s="40" t="s">
        <v>200</v>
      </c>
      <c r="C107" s="236" t="s">
        <v>201</v>
      </c>
      <c r="D107" s="237"/>
      <c r="E107" s="133" t="s">
        <v>37</v>
      </c>
      <c r="F107" s="134"/>
      <c r="G107" s="193" t="s">
        <v>209</v>
      </c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5"/>
      <c r="T107" s="252" t="s">
        <v>58</v>
      </c>
      <c r="U107" s="185"/>
      <c r="V107" s="264">
        <v>1.5</v>
      </c>
      <c r="W107" s="265"/>
      <c r="X107" s="266"/>
      <c r="Y107" s="126">
        <v>454.16</v>
      </c>
      <c r="Z107" s="126"/>
      <c r="AA107" s="126"/>
      <c r="AB107" s="127">
        <f t="shared" si="6"/>
        <v>681.24</v>
      </c>
      <c r="AC107" s="127"/>
      <c r="AD107" s="127"/>
      <c r="AE107" s="128"/>
      <c r="AF107" s="129">
        <f t="shared" si="7"/>
        <v>569.35</v>
      </c>
      <c r="AG107" s="130"/>
      <c r="AH107" s="130"/>
      <c r="AI107" s="130">
        <f t="shared" si="8"/>
        <v>854.03</v>
      </c>
      <c r="AJ107" s="130"/>
      <c r="AK107" s="130"/>
      <c r="AL107" s="130"/>
      <c r="AM107" s="130"/>
      <c r="AN107" s="130"/>
      <c r="AW107" s="62">
        <v>609.62</v>
      </c>
    </row>
    <row r="108" spans="1:49" ht="12" customHeight="1">
      <c r="A108" s="6"/>
      <c r="B108" s="40"/>
      <c r="C108" s="120"/>
      <c r="D108" s="121"/>
      <c r="E108" s="120"/>
      <c r="F108" s="121"/>
      <c r="G108" s="155" t="s">
        <v>55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7"/>
      <c r="T108" s="184"/>
      <c r="U108" s="185"/>
      <c r="V108" s="293"/>
      <c r="W108" s="294"/>
      <c r="X108" s="295"/>
      <c r="Y108" s="126"/>
      <c r="Z108" s="126"/>
      <c r="AA108" s="126"/>
      <c r="AB108" s="127">
        <f t="shared" si="6"/>
      </c>
      <c r="AC108" s="127"/>
      <c r="AD108" s="127"/>
      <c r="AE108" s="128"/>
      <c r="AF108" s="129">
        <f t="shared" si="7"/>
      </c>
      <c r="AG108" s="130"/>
      <c r="AH108" s="130"/>
      <c r="AI108" s="158">
        <f>SUM(AI87:AN107)</f>
        <v>22268.74</v>
      </c>
      <c r="AJ108" s="158"/>
      <c r="AK108" s="158"/>
      <c r="AL108" s="158"/>
      <c r="AM108" s="158"/>
      <c r="AN108" s="158"/>
      <c r="AW108" s="62"/>
    </row>
    <row r="109" spans="1:49" ht="12" customHeight="1">
      <c r="A109" s="6"/>
      <c r="B109" s="45">
        <v>7</v>
      </c>
      <c r="C109" s="229"/>
      <c r="D109" s="230"/>
      <c r="E109" s="229"/>
      <c r="F109" s="230"/>
      <c r="G109" s="159" t="s">
        <v>210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1"/>
      <c r="T109" s="124"/>
      <c r="U109" s="125"/>
      <c r="V109" s="152"/>
      <c r="W109" s="153"/>
      <c r="X109" s="154"/>
      <c r="Y109" s="126"/>
      <c r="Z109" s="126"/>
      <c r="AA109" s="126"/>
      <c r="AB109" s="127">
        <f t="shared" si="6"/>
      </c>
      <c r="AC109" s="127"/>
      <c r="AD109" s="127"/>
      <c r="AE109" s="128"/>
      <c r="AF109" s="129">
        <f t="shared" si="7"/>
      </c>
      <c r="AG109" s="130"/>
      <c r="AH109" s="130"/>
      <c r="AI109" s="130">
        <f>IF(T109="","",ROUND(V109*AF109,2))</f>
      </c>
      <c r="AJ109" s="130"/>
      <c r="AK109" s="130"/>
      <c r="AL109" s="130"/>
      <c r="AM109" s="130"/>
      <c r="AN109" s="130"/>
      <c r="AW109" s="62"/>
    </row>
    <row r="110" spans="1:49" ht="12" customHeight="1">
      <c r="A110" s="6"/>
      <c r="B110" s="53" t="s">
        <v>211</v>
      </c>
      <c r="C110" s="274" t="s">
        <v>214</v>
      </c>
      <c r="D110" s="275"/>
      <c r="E110" s="133" t="s">
        <v>37</v>
      </c>
      <c r="F110" s="134"/>
      <c r="G110" s="259" t="s">
        <v>217</v>
      </c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1"/>
      <c r="T110" s="288" t="s">
        <v>58</v>
      </c>
      <c r="U110" s="289"/>
      <c r="V110" s="290">
        <v>126.7</v>
      </c>
      <c r="W110" s="291"/>
      <c r="X110" s="292"/>
      <c r="Y110" s="126">
        <v>34</v>
      </c>
      <c r="Z110" s="126"/>
      <c r="AA110" s="126"/>
      <c r="AB110" s="127">
        <f t="shared" si="6"/>
        <v>4307.8</v>
      </c>
      <c r="AC110" s="127"/>
      <c r="AD110" s="127"/>
      <c r="AE110" s="128"/>
      <c r="AF110" s="129">
        <f t="shared" si="7"/>
        <v>42.62</v>
      </c>
      <c r="AG110" s="130"/>
      <c r="AH110" s="130"/>
      <c r="AI110" s="130">
        <f>IF(T110="","",ROUND(V110*AF110,2))</f>
        <v>5399.95</v>
      </c>
      <c r="AJ110" s="130"/>
      <c r="AK110" s="130"/>
      <c r="AL110" s="130"/>
      <c r="AM110" s="130"/>
      <c r="AN110" s="130"/>
      <c r="AW110" s="62">
        <v>44.19</v>
      </c>
    </row>
    <row r="111" spans="1:49" ht="12" customHeight="1">
      <c r="A111" s="6"/>
      <c r="B111" s="40" t="s">
        <v>212</v>
      </c>
      <c r="C111" s="236" t="s">
        <v>215</v>
      </c>
      <c r="D111" s="237"/>
      <c r="E111" s="133" t="s">
        <v>37</v>
      </c>
      <c r="F111" s="134"/>
      <c r="G111" s="259" t="s">
        <v>218</v>
      </c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1"/>
      <c r="T111" s="234" t="s">
        <v>58</v>
      </c>
      <c r="U111" s="235"/>
      <c r="V111" s="290">
        <v>126.7</v>
      </c>
      <c r="W111" s="291"/>
      <c r="X111" s="292"/>
      <c r="Y111" s="126">
        <v>18.53</v>
      </c>
      <c r="Z111" s="126"/>
      <c r="AA111" s="126"/>
      <c r="AB111" s="127">
        <f t="shared" si="6"/>
        <v>2347.75</v>
      </c>
      <c r="AC111" s="127"/>
      <c r="AD111" s="127"/>
      <c r="AE111" s="128"/>
      <c r="AF111" s="129">
        <f t="shared" si="7"/>
        <v>23.23</v>
      </c>
      <c r="AG111" s="130"/>
      <c r="AH111" s="130"/>
      <c r="AI111" s="130">
        <f>IF(T111="","",ROUND(V111*AF111,2))</f>
        <v>2943.24</v>
      </c>
      <c r="AJ111" s="130"/>
      <c r="AK111" s="130"/>
      <c r="AL111" s="130"/>
      <c r="AM111" s="130"/>
      <c r="AN111" s="130"/>
      <c r="AW111" s="62">
        <v>25.26</v>
      </c>
    </row>
    <row r="112" spans="1:49" ht="12" customHeight="1">
      <c r="A112" s="6"/>
      <c r="B112" s="53" t="s">
        <v>213</v>
      </c>
      <c r="C112" s="236" t="s">
        <v>216</v>
      </c>
      <c r="D112" s="237"/>
      <c r="E112" s="133" t="s">
        <v>37</v>
      </c>
      <c r="F112" s="134"/>
      <c r="G112" s="259" t="s">
        <v>219</v>
      </c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1"/>
      <c r="T112" s="234" t="s">
        <v>38</v>
      </c>
      <c r="U112" s="235"/>
      <c r="V112" s="290">
        <v>12.5</v>
      </c>
      <c r="W112" s="291"/>
      <c r="X112" s="292"/>
      <c r="Y112" s="126">
        <v>37.05</v>
      </c>
      <c r="Z112" s="126"/>
      <c r="AA112" s="126"/>
      <c r="AB112" s="127">
        <f t="shared" si="6"/>
        <v>463.13</v>
      </c>
      <c r="AC112" s="127"/>
      <c r="AD112" s="127"/>
      <c r="AE112" s="128"/>
      <c r="AF112" s="129">
        <f t="shared" si="7"/>
        <v>46.45</v>
      </c>
      <c r="AG112" s="130"/>
      <c r="AH112" s="130"/>
      <c r="AI112" s="130">
        <f>IF(T112="","",ROUND(V112*AF112,2))</f>
        <v>580.63</v>
      </c>
      <c r="AJ112" s="130"/>
      <c r="AK112" s="130"/>
      <c r="AL112" s="130"/>
      <c r="AM112" s="130"/>
      <c r="AN112" s="130"/>
      <c r="AW112" s="62">
        <v>74.64</v>
      </c>
    </row>
    <row r="113" spans="1:49" ht="12" customHeight="1">
      <c r="A113" s="6"/>
      <c r="B113" s="40"/>
      <c r="C113" s="120"/>
      <c r="D113" s="121"/>
      <c r="E113" s="120"/>
      <c r="F113" s="121"/>
      <c r="G113" s="155" t="s">
        <v>55</v>
      </c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7"/>
      <c r="T113" s="184"/>
      <c r="U113" s="185"/>
      <c r="V113" s="293"/>
      <c r="W113" s="294"/>
      <c r="X113" s="295"/>
      <c r="Y113" s="126"/>
      <c r="Z113" s="126"/>
      <c r="AA113" s="126"/>
      <c r="AB113" s="127">
        <f t="shared" si="6"/>
      </c>
      <c r="AC113" s="127"/>
      <c r="AD113" s="127"/>
      <c r="AE113" s="128"/>
      <c r="AF113" s="129">
        <f t="shared" si="7"/>
      </c>
      <c r="AG113" s="130"/>
      <c r="AH113" s="130"/>
      <c r="AI113" s="158">
        <f>SUM(AI110:AO112)</f>
        <v>8923.819999999998</v>
      </c>
      <c r="AJ113" s="158"/>
      <c r="AK113" s="158"/>
      <c r="AL113" s="158"/>
      <c r="AM113" s="158"/>
      <c r="AN113" s="158"/>
      <c r="AW113" s="62"/>
    </row>
    <row r="114" spans="1:49" ht="12" customHeight="1">
      <c r="A114" s="6"/>
      <c r="B114" s="45">
        <v>8</v>
      </c>
      <c r="C114" s="229"/>
      <c r="D114" s="230"/>
      <c r="E114" s="229"/>
      <c r="F114" s="230"/>
      <c r="G114" s="159" t="s">
        <v>220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1"/>
      <c r="T114" s="124"/>
      <c r="U114" s="125"/>
      <c r="V114" s="152"/>
      <c r="W114" s="153"/>
      <c r="X114" s="154"/>
      <c r="Y114" s="126">
        <f>AW114*0.797680902293752</f>
        <v>0</v>
      </c>
      <c r="Z114" s="126"/>
      <c r="AA114" s="126"/>
      <c r="AB114" s="127">
        <f t="shared" si="6"/>
      </c>
      <c r="AC114" s="127"/>
      <c r="AD114" s="127"/>
      <c r="AE114" s="128"/>
      <c r="AF114" s="129">
        <f t="shared" si="7"/>
      </c>
      <c r="AG114" s="130"/>
      <c r="AH114" s="130"/>
      <c r="AI114" s="130">
        <f>IF(T114="","",ROUND(V114*AF114,2))</f>
      </c>
      <c r="AJ114" s="130"/>
      <c r="AK114" s="130"/>
      <c r="AL114" s="130"/>
      <c r="AM114" s="130"/>
      <c r="AN114" s="130"/>
      <c r="AW114" s="62"/>
    </row>
    <row r="115" spans="1:49" ht="12" customHeight="1">
      <c r="A115" s="6"/>
      <c r="B115" s="40" t="s">
        <v>221</v>
      </c>
      <c r="C115" s="274" t="s">
        <v>224</v>
      </c>
      <c r="D115" s="275"/>
      <c r="E115" s="133" t="s">
        <v>37</v>
      </c>
      <c r="F115" s="134"/>
      <c r="G115" s="259" t="s">
        <v>226</v>
      </c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1"/>
      <c r="T115" s="288" t="s">
        <v>58</v>
      </c>
      <c r="U115" s="289"/>
      <c r="V115" s="186">
        <v>63.57</v>
      </c>
      <c r="W115" s="187"/>
      <c r="X115" s="188"/>
      <c r="Y115" s="126">
        <v>31.28</v>
      </c>
      <c r="Z115" s="126"/>
      <c r="AA115" s="126"/>
      <c r="AB115" s="127">
        <f t="shared" si="6"/>
        <v>1988.47</v>
      </c>
      <c r="AC115" s="127"/>
      <c r="AD115" s="127"/>
      <c r="AE115" s="128"/>
      <c r="AF115" s="129">
        <f t="shared" si="7"/>
        <v>39.21</v>
      </c>
      <c r="AG115" s="130"/>
      <c r="AH115" s="130"/>
      <c r="AI115" s="130">
        <f>IF(T115="","",ROUND(V115*AF115,2))</f>
        <v>2492.58</v>
      </c>
      <c r="AJ115" s="130"/>
      <c r="AK115" s="130"/>
      <c r="AL115" s="130"/>
      <c r="AM115" s="130"/>
      <c r="AN115" s="130"/>
      <c r="AW115" s="62">
        <v>42.5</v>
      </c>
    </row>
    <row r="116" spans="1:49" ht="12" customHeight="1">
      <c r="A116" s="6"/>
      <c r="B116" s="40" t="s">
        <v>222</v>
      </c>
      <c r="C116" s="236">
        <v>5968</v>
      </c>
      <c r="D116" s="237"/>
      <c r="E116" s="133" t="s">
        <v>37</v>
      </c>
      <c r="F116" s="134"/>
      <c r="G116" s="259" t="s">
        <v>227</v>
      </c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1"/>
      <c r="T116" s="234" t="s">
        <v>38</v>
      </c>
      <c r="U116" s="235"/>
      <c r="V116" s="186">
        <v>63.57</v>
      </c>
      <c r="W116" s="187"/>
      <c r="X116" s="188"/>
      <c r="Y116" s="126">
        <v>24.3</v>
      </c>
      <c r="Z116" s="126"/>
      <c r="AA116" s="126"/>
      <c r="AB116" s="127">
        <f t="shared" si="6"/>
        <v>1544.75</v>
      </c>
      <c r="AC116" s="127"/>
      <c r="AD116" s="127"/>
      <c r="AE116" s="128"/>
      <c r="AF116" s="129">
        <f t="shared" si="7"/>
        <v>30.46</v>
      </c>
      <c r="AG116" s="130"/>
      <c r="AH116" s="130"/>
      <c r="AI116" s="130">
        <f>IF(T116="","",ROUND(V116*AF116,2))</f>
        <v>1936.34</v>
      </c>
      <c r="AJ116" s="130"/>
      <c r="AK116" s="130"/>
      <c r="AL116" s="130"/>
      <c r="AM116" s="130"/>
      <c r="AN116" s="130"/>
      <c r="AW116" s="62">
        <v>29.21</v>
      </c>
    </row>
    <row r="117" spans="1:49" ht="12" customHeight="1">
      <c r="A117" s="6"/>
      <c r="B117" s="40" t="s">
        <v>223</v>
      </c>
      <c r="C117" s="175" t="s">
        <v>225</v>
      </c>
      <c r="D117" s="176"/>
      <c r="E117" s="133" t="s">
        <v>37</v>
      </c>
      <c r="F117" s="134"/>
      <c r="G117" s="259" t="s">
        <v>228</v>
      </c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1"/>
      <c r="T117" s="288" t="s">
        <v>58</v>
      </c>
      <c r="U117" s="289"/>
      <c r="V117" s="186">
        <v>133.5</v>
      </c>
      <c r="W117" s="187"/>
      <c r="X117" s="188"/>
      <c r="Y117" s="126">
        <v>5.35</v>
      </c>
      <c r="Z117" s="126"/>
      <c r="AA117" s="126"/>
      <c r="AB117" s="127">
        <f t="shared" si="6"/>
        <v>714.23</v>
      </c>
      <c r="AC117" s="127"/>
      <c r="AD117" s="127"/>
      <c r="AE117" s="128"/>
      <c r="AF117" s="129">
        <f t="shared" si="7"/>
        <v>6.71</v>
      </c>
      <c r="AG117" s="130"/>
      <c r="AH117" s="130"/>
      <c r="AI117" s="130">
        <f>IF(T117="","",ROUND(V117*AF117,2))</f>
        <v>895.79</v>
      </c>
      <c r="AJ117" s="130"/>
      <c r="AK117" s="130"/>
      <c r="AL117" s="130"/>
      <c r="AM117" s="130"/>
      <c r="AN117" s="130"/>
      <c r="AW117" s="62">
        <v>7.3</v>
      </c>
    </row>
    <row r="118" spans="1:49" ht="12" customHeight="1">
      <c r="A118" s="6"/>
      <c r="B118" s="40"/>
      <c r="C118" s="120"/>
      <c r="D118" s="121"/>
      <c r="E118" s="120"/>
      <c r="F118" s="121"/>
      <c r="G118" s="155" t="s">
        <v>55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7"/>
      <c r="T118" s="184"/>
      <c r="U118" s="185"/>
      <c r="V118" s="186"/>
      <c r="W118" s="187"/>
      <c r="X118" s="188"/>
      <c r="Y118" s="126"/>
      <c r="Z118" s="126"/>
      <c r="AA118" s="126"/>
      <c r="AB118" s="127">
        <f t="shared" si="6"/>
      </c>
      <c r="AC118" s="127"/>
      <c r="AD118" s="127"/>
      <c r="AE118" s="128"/>
      <c r="AF118" s="129">
        <f t="shared" si="7"/>
      </c>
      <c r="AG118" s="130"/>
      <c r="AH118" s="130"/>
      <c r="AI118" s="158">
        <f>SUM(AI115:AO117)</f>
        <v>5324.71</v>
      </c>
      <c r="AJ118" s="158"/>
      <c r="AK118" s="158"/>
      <c r="AL118" s="158"/>
      <c r="AM118" s="158"/>
      <c r="AN118" s="158"/>
      <c r="AW118" s="62"/>
    </row>
    <row r="119" spans="1:49" ht="12" customHeight="1">
      <c r="A119" s="6"/>
      <c r="B119" s="45">
        <v>9</v>
      </c>
      <c r="C119" s="229"/>
      <c r="D119" s="230"/>
      <c r="E119" s="229"/>
      <c r="F119" s="230"/>
      <c r="G119" s="159" t="s">
        <v>229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1"/>
      <c r="T119" s="124"/>
      <c r="U119" s="125"/>
      <c r="V119" s="231"/>
      <c r="W119" s="232"/>
      <c r="X119" s="233"/>
      <c r="Y119" s="126"/>
      <c r="Z119" s="126"/>
      <c r="AA119" s="126"/>
      <c r="AB119" s="127">
        <f t="shared" si="6"/>
      </c>
      <c r="AC119" s="127"/>
      <c r="AD119" s="127"/>
      <c r="AE119" s="128"/>
      <c r="AF119" s="129">
        <f t="shared" si="7"/>
      </c>
      <c r="AG119" s="130"/>
      <c r="AH119" s="130"/>
      <c r="AI119" s="130">
        <f aca="true" t="shared" si="9" ref="AI119:AI127">IF(T119="","",ROUND(V119*AF119,2))</f>
      </c>
      <c r="AJ119" s="130"/>
      <c r="AK119" s="130"/>
      <c r="AL119" s="130"/>
      <c r="AM119" s="130"/>
      <c r="AN119" s="130"/>
      <c r="AW119" s="62"/>
    </row>
    <row r="120" spans="1:49" ht="12" customHeight="1">
      <c r="A120" s="6"/>
      <c r="B120" s="40" t="s">
        <v>230</v>
      </c>
      <c r="C120" s="274">
        <v>5974</v>
      </c>
      <c r="D120" s="275"/>
      <c r="E120" s="133" t="s">
        <v>37</v>
      </c>
      <c r="F120" s="134"/>
      <c r="G120" s="181" t="s">
        <v>240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3"/>
      <c r="T120" s="288" t="s">
        <v>58</v>
      </c>
      <c r="U120" s="289"/>
      <c r="V120" s="242">
        <v>926.72</v>
      </c>
      <c r="W120" s="243"/>
      <c r="X120" s="54">
        <v>926.72</v>
      </c>
      <c r="Y120" s="126">
        <v>3.31</v>
      </c>
      <c r="Z120" s="126"/>
      <c r="AA120" s="126"/>
      <c r="AB120" s="127">
        <f t="shared" si="6"/>
        <v>3067.44</v>
      </c>
      <c r="AC120" s="127"/>
      <c r="AD120" s="127"/>
      <c r="AE120" s="128"/>
      <c r="AF120" s="129">
        <f t="shared" si="7"/>
        <v>4.15</v>
      </c>
      <c r="AG120" s="130"/>
      <c r="AH120" s="130"/>
      <c r="AI120" s="130">
        <f t="shared" si="9"/>
        <v>3845.89</v>
      </c>
      <c r="AJ120" s="130"/>
      <c r="AK120" s="130"/>
      <c r="AL120" s="130"/>
      <c r="AM120" s="130"/>
      <c r="AN120" s="130"/>
      <c r="AW120" s="62">
        <v>4.55</v>
      </c>
    </row>
    <row r="121" spans="1:49" ht="12" customHeight="1">
      <c r="A121" s="6"/>
      <c r="B121" s="40" t="s">
        <v>231</v>
      </c>
      <c r="C121" s="236">
        <v>5975</v>
      </c>
      <c r="D121" s="237"/>
      <c r="E121" s="133" t="s">
        <v>37</v>
      </c>
      <c r="F121" s="134"/>
      <c r="G121" s="135" t="s">
        <v>241</v>
      </c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7"/>
      <c r="T121" s="234" t="s">
        <v>58</v>
      </c>
      <c r="U121" s="235"/>
      <c r="V121" s="238">
        <v>149.53</v>
      </c>
      <c r="W121" s="239"/>
      <c r="X121" s="55">
        <v>149.53</v>
      </c>
      <c r="Y121" s="126">
        <v>3.98</v>
      </c>
      <c r="Z121" s="126"/>
      <c r="AA121" s="126"/>
      <c r="AB121" s="127">
        <f t="shared" si="6"/>
        <v>595.13</v>
      </c>
      <c r="AC121" s="127"/>
      <c r="AD121" s="127"/>
      <c r="AE121" s="128"/>
      <c r="AF121" s="129">
        <f t="shared" si="7"/>
        <v>4.99</v>
      </c>
      <c r="AG121" s="130"/>
      <c r="AH121" s="130"/>
      <c r="AI121" s="130">
        <f t="shared" si="9"/>
        <v>746.15</v>
      </c>
      <c r="AJ121" s="130"/>
      <c r="AK121" s="130"/>
      <c r="AL121" s="130"/>
      <c r="AM121" s="130"/>
      <c r="AN121" s="130"/>
      <c r="AW121" s="62">
        <v>5.56</v>
      </c>
    </row>
    <row r="122" spans="1:49" ht="12" customHeight="1">
      <c r="A122" s="6"/>
      <c r="B122" s="40" t="s">
        <v>232</v>
      </c>
      <c r="C122" s="236" t="s">
        <v>238</v>
      </c>
      <c r="D122" s="237"/>
      <c r="E122" s="133" t="s">
        <v>37</v>
      </c>
      <c r="F122" s="134"/>
      <c r="G122" s="193" t="s">
        <v>242</v>
      </c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5"/>
      <c r="T122" s="234" t="s">
        <v>58</v>
      </c>
      <c r="U122" s="235"/>
      <c r="V122" s="238">
        <v>131.95</v>
      </c>
      <c r="W122" s="239"/>
      <c r="X122" s="55">
        <v>131.95</v>
      </c>
      <c r="Y122" s="126">
        <v>14.47</v>
      </c>
      <c r="Z122" s="126"/>
      <c r="AA122" s="126"/>
      <c r="AB122" s="127">
        <f t="shared" si="6"/>
        <v>1909.32</v>
      </c>
      <c r="AC122" s="127"/>
      <c r="AD122" s="127"/>
      <c r="AE122" s="128"/>
      <c r="AF122" s="129">
        <f t="shared" si="7"/>
        <v>18.14</v>
      </c>
      <c r="AG122" s="130"/>
      <c r="AH122" s="130"/>
      <c r="AI122" s="130">
        <f t="shared" si="9"/>
        <v>2393.57</v>
      </c>
      <c r="AJ122" s="130"/>
      <c r="AK122" s="130"/>
      <c r="AL122" s="130"/>
      <c r="AM122" s="130"/>
      <c r="AN122" s="130"/>
      <c r="AW122" s="62">
        <v>20.33</v>
      </c>
    </row>
    <row r="123" spans="1:49" ht="12" customHeight="1">
      <c r="A123" s="6"/>
      <c r="B123" s="40" t="s">
        <v>233</v>
      </c>
      <c r="C123" s="236">
        <v>5982</v>
      </c>
      <c r="D123" s="237"/>
      <c r="E123" s="133" t="s">
        <v>37</v>
      </c>
      <c r="F123" s="134"/>
      <c r="G123" s="193" t="s">
        <v>243</v>
      </c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5"/>
      <c r="T123" s="234" t="s">
        <v>58</v>
      </c>
      <c r="U123" s="235"/>
      <c r="V123" s="238">
        <v>149.53</v>
      </c>
      <c r="W123" s="239"/>
      <c r="X123" s="55">
        <v>149.53</v>
      </c>
      <c r="Y123" s="126">
        <v>13.49</v>
      </c>
      <c r="Z123" s="126"/>
      <c r="AA123" s="126"/>
      <c r="AB123" s="127">
        <f t="shared" si="6"/>
        <v>2017.16</v>
      </c>
      <c r="AC123" s="127"/>
      <c r="AD123" s="127"/>
      <c r="AE123" s="128"/>
      <c r="AF123" s="129">
        <f t="shared" si="7"/>
        <v>16.91</v>
      </c>
      <c r="AG123" s="130"/>
      <c r="AH123" s="130"/>
      <c r="AI123" s="130">
        <f t="shared" si="9"/>
        <v>2528.55</v>
      </c>
      <c r="AJ123" s="130"/>
      <c r="AK123" s="130"/>
      <c r="AL123" s="130"/>
      <c r="AM123" s="130"/>
      <c r="AN123" s="130"/>
      <c r="AW123" s="62">
        <v>18.89</v>
      </c>
    </row>
    <row r="124" spans="1:49" ht="12" customHeight="1">
      <c r="A124" s="6"/>
      <c r="B124" s="40" t="s">
        <v>234</v>
      </c>
      <c r="C124" s="236" t="s">
        <v>238</v>
      </c>
      <c r="D124" s="237"/>
      <c r="E124" s="133" t="s">
        <v>37</v>
      </c>
      <c r="F124" s="134"/>
      <c r="G124" s="193" t="s">
        <v>244</v>
      </c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5"/>
      <c r="T124" s="234" t="s">
        <v>58</v>
      </c>
      <c r="U124" s="235"/>
      <c r="V124" s="238">
        <v>835.39</v>
      </c>
      <c r="W124" s="239"/>
      <c r="X124" s="55">
        <v>835.39</v>
      </c>
      <c r="Y124" s="126">
        <v>14.47</v>
      </c>
      <c r="Z124" s="126"/>
      <c r="AA124" s="126"/>
      <c r="AB124" s="127">
        <f t="shared" si="6"/>
        <v>12088.09</v>
      </c>
      <c r="AC124" s="127"/>
      <c r="AD124" s="127"/>
      <c r="AE124" s="128"/>
      <c r="AF124" s="129">
        <f t="shared" si="7"/>
        <v>18.14</v>
      </c>
      <c r="AG124" s="130"/>
      <c r="AH124" s="130"/>
      <c r="AI124" s="130">
        <f t="shared" si="9"/>
        <v>15153.97</v>
      </c>
      <c r="AJ124" s="130"/>
      <c r="AK124" s="130"/>
      <c r="AL124" s="130"/>
      <c r="AM124" s="130"/>
      <c r="AN124" s="130"/>
      <c r="AW124" s="62">
        <v>20.33</v>
      </c>
    </row>
    <row r="125" spans="1:49" ht="12" customHeight="1">
      <c r="A125" s="6"/>
      <c r="B125" s="40" t="s">
        <v>235</v>
      </c>
      <c r="C125" s="236">
        <v>5995</v>
      </c>
      <c r="D125" s="237"/>
      <c r="E125" s="133" t="s">
        <v>37</v>
      </c>
      <c r="F125" s="134"/>
      <c r="G125" s="135" t="s">
        <v>245</v>
      </c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7"/>
      <c r="T125" s="234" t="s">
        <v>58</v>
      </c>
      <c r="U125" s="235"/>
      <c r="V125" s="238">
        <v>835.39</v>
      </c>
      <c r="W125" s="239"/>
      <c r="X125" s="55">
        <v>835.39</v>
      </c>
      <c r="Y125" s="126">
        <v>10.36</v>
      </c>
      <c r="Z125" s="126"/>
      <c r="AA125" s="126"/>
      <c r="AB125" s="127">
        <f t="shared" si="6"/>
        <v>8654.64</v>
      </c>
      <c r="AC125" s="127"/>
      <c r="AD125" s="127"/>
      <c r="AE125" s="128"/>
      <c r="AF125" s="129">
        <f t="shared" si="7"/>
        <v>12.99</v>
      </c>
      <c r="AG125" s="130"/>
      <c r="AH125" s="130"/>
      <c r="AI125" s="130">
        <f t="shared" si="9"/>
        <v>10851.72</v>
      </c>
      <c r="AJ125" s="130"/>
      <c r="AK125" s="130"/>
      <c r="AL125" s="130"/>
      <c r="AM125" s="130"/>
      <c r="AN125" s="130"/>
      <c r="AW125" s="62">
        <v>14.82</v>
      </c>
    </row>
    <row r="126" spans="1:49" ht="12" customHeight="1">
      <c r="A126" s="6"/>
      <c r="B126" s="40" t="s">
        <v>236</v>
      </c>
      <c r="C126" s="236">
        <v>5995</v>
      </c>
      <c r="D126" s="237"/>
      <c r="E126" s="133" t="s">
        <v>37</v>
      </c>
      <c r="F126" s="134"/>
      <c r="G126" s="135" t="s">
        <v>246</v>
      </c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7"/>
      <c r="T126" s="234" t="s">
        <v>58</v>
      </c>
      <c r="U126" s="235"/>
      <c r="V126" s="238">
        <v>149.53</v>
      </c>
      <c r="W126" s="239"/>
      <c r="X126" s="55">
        <v>149.53</v>
      </c>
      <c r="Y126" s="126">
        <v>10.36</v>
      </c>
      <c r="Z126" s="126"/>
      <c r="AA126" s="126"/>
      <c r="AB126" s="127">
        <f t="shared" si="6"/>
        <v>1549.13</v>
      </c>
      <c r="AC126" s="127"/>
      <c r="AD126" s="127"/>
      <c r="AE126" s="128"/>
      <c r="AF126" s="129">
        <f t="shared" si="7"/>
        <v>12.99</v>
      </c>
      <c r="AG126" s="130"/>
      <c r="AH126" s="130"/>
      <c r="AI126" s="130">
        <f t="shared" si="9"/>
        <v>1942.39</v>
      </c>
      <c r="AJ126" s="130"/>
      <c r="AK126" s="130"/>
      <c r="AL126" s="130"/>
      <c r="AM126" s="130"/>
      <c r="AN126" s="130"/>
      <c r="AW126" s="62">
        <v>14.82</v>
      </c>
    </row>
    <row r="127" spans="1:49" ht="12" customHeight="1">
      <c r="A127" s="6"/>
      <c r="B127" s="40" t="s">
        <v>237</v>
      </c>
      <c r="C127" s="236" t="s">
        <v>239</v>
      </c>
      <c r="D127" s="237"/>
      <c r="E127" s="133" t="s">
        <v>37</v>
      </c>
      <c r="F127" s="134"/>
      <c r="G127" s="135" t="s">
        <v>247</v>
      </c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7"/>
      <c r="T127" s="234" t="s">
        <v>58</v>
      </c>
      <c r="U127" s="235"/>
      <c r="V127" s="238">
        <v>131.95</v>
      </c>
      <c r="W127" s="239"/>
      <c r="X127" s="55">
        <v>131.95</v>
      </c>
      <c r="Y127" s="126">
        <v>31.14</v>
      </c>
      <c r="Z127" s="126"/>
      <c r="AA127" s="126"/>
      <c r="AB127" s="127">
        <f t="shared" si="6"/>
        <v>4108.92</v>
      </c>
      <c r="AC127" s="127"/>
      <c r="AD127" s="127"/>
      <c r="AE127" s="128"/>
      <c r="AF127" s="129">
        <f t="shared" si="7"/>
        <v>39.04</v>
      </c>
      <c r="AG127" s="130"/>
      <c r="AH127" s="130"/>
      <c r="AI127" s="130">
        <f t="shared" si="9"/>
        <v>5151.33</v>
      </c>
      <c r="AJ127" s="130"/>
      <c r="AK127" s="130"/>
      <c r="AL127" s="130"/>
      <c r="AM127" s="130"/>
      <c r="AN127" s="130"/>
      <c r="AW127" s="62">
        <v>41.84</v>
      </c>
    </row>
    <row r="128" spans="1:49" ht="12" customHeight="1">
      <c r="A128" s="6"/>
      <c r="B128" s="40"/>
      <c r="C128" s="120"/>
      <c r="D128" s="121"/>
      <c r="E128" s="120"/>
      <c r="F128" s="121"/>
      <c r="G128" s="155" t="s">
        <v>55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7"/>
      <c r="T128" s="184"/>
      <c r="U128" s="185"/>
      <c r="V128" s="186"/>
      <c r="W128" s="187"/>
      <c r="X128" s="188"/>
      <c r="Y128" s="126"/>
      <c r="Z128" s="126"/>
      <c r="AA128" s="126"/>
      <c r="AB128" s="127">
        <f t="shared" si="6"/>
      </c>
      <c r="AC128" s="127"/>
      <c r="AD128" s="127"/>
      <c r="AE128" s="128"/>
      <c r="AF128" s="129">
        <f t="shared" si="7"/>
      </c>
      <c r="AG128" s="130"/>
      <c r="AH128" s="130"/>
      <c r="AI128" s="158">
        <f>SUM(AI120:AO127)</f>
        <v>42613.57</v>
      </c>
      <c r="AJ128" s="158"/>
      <c r="AK128" s="158"/>
      <c r="AL128" s="158"/>
      <c r="AM128" s="158"/>
      <c r="AN128" s="158"/>
      <c r="AW128" s="62"/>
    </row>
    <row r="129" spans="1:49" ht="12" customHeight="1">
      <c r="A129" s="6"/>
      <c r="B129" s="45">
        <v>10</v>
      </c>
      <c r="C129" s="229"/>
      <c r="D129" s="230"/>
      <c r="E129" s="229"/>
      <c r="F129" s="230"/>
      <c r="G129" s="159" t="s">
        <v>268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1"/>
      <c r="T129" s="124"/>
      <c r="U129" s="125"/>
      <c r="V129" s="231"/>
      <c r="W129" s="232"/>
      <c r="X129" s="233"/>
      <c r="Y129" s="126"/>
      <c r="Z129" s="126"/>
      <c r="AA129" s="126"/>
      <c r="AB129" s="127">
        <f>IF(T129="","",ROUND(V129*Y129,2))</f>
      </c>
      <c r="AC129" s="127"/>
      <c r="AD129" s="127"/>
      <c r="AE129" s="128"/>
      <c r="AF129" s="129">
        <f>IF(T129="","",ROUND(Y129*(1+$AJ$15),2))</f>
      </c>
      <c r="AG129" s="130"/>
      <c r="AH129" s="130"/>
      <c r="AI129" s="130">
        <f>IF(T129="","",ROUND(V129*AF129,2))</f>
      </c>
      <c r="AJ129" s="130"/>
      <c r="AK129" s="130"/>
      <c r="AL129" s="130"/>
      <c r="AM129" s="130"/>
      <c r="AN129" s="130"/>
      <c r="AW129" s="62"/>
    </row>
    <row r="130" spans="1:49" ht="12" customHeight="1">
      <c r="A130" s="6"/>
      <c r="B130" s="40" t="s">
        <v>248</v>
      </c>
      <c r="C130" s="274" t="s">
        <v>105</v>
      </c>
      <c r="D130" s="275"/>
      <c r="E130" s="133" t="s">
        <v>37</v>
      </c>
      <c r="F130" s="134"/>
      <c r="G130" s="163" t="s">
        <v>260</v>
      </c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8"/>
      <c r="T130" s="234" t="s">
        <v>58</v>
      </c>
      <c r="U130" s="235"/>
      <c r="V130" s="140">
        <v>149.41</v>
      </c>
      <c r="W130" s="141"/>
      <c r="X130" s="142"/>
      <c r="Y130" s="126">
        <v>26.44</v>
      </c>
      <c r="Z130" s="126"/>
      <c r="AA130" s="126"/>
      <c r="AB130" s="127">
        <f aca="true" t="shared" si="10" ref="AB130:AB192">IF(T130="","",ROUND(V130*Y130,2))</f>
        <v>3950.4</v>
      </c>
      <c r="AC130" s="127"/>
      <c r="AD130" s="127"/>
      <c r="AE130" s="128"/>
      <c r="AF130" s="129">
        <f aca="true" t="shared" si="11" ref="AF130:AF192">IF(T130="","",ROUND(Y130*(1+$AJ$15),2))</f>
        <v>33.15</v>
      </c>
      <c r="AG130" s="130"/>
      <c r="AH130" s="130"/>
      <c r="AI130" s="130">
        <f aca="true" t="shared" si="12" ref="AI130:AI192">IF(T130="","",ROUND(V130*AF130,2))</f>
        <v>4952.94</v>
      </c>
      <c r="AJ130" s="130"/>
      <c r="AK130" s="130"/>
      <c r="AL130" s="130"/>
      <c r="AM130" s="130"/>
      <c r="AN130" s="130"/>
      <c r="AW130" s="62">
        <v>26.44</v>
      </c>
    </row>
    <row r="131" spans="1:49" ht="12" customHeight="1">
      <c r="A131" s="6"/>
      <c r="B131" s="40" t="s">
        <v>249</v>
      </c>
      <c r="C131" s="236" t="s">
        <v>255</v>
      </c>
      <c r="D131" s="237"/>
      <c r="E131" s="133" t="s">
        <v>37</v>
      </c>
      <c r="F131" s="134"/>
      <c r="G131" s="163" t="s">
        <v>261</v>
      </c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8"/>
      <c r="T131" s="234" t="s">
        <v>58</v>
      </c>
      <c r="U131" s="235"/>
      <c r="V131" s="140">
        <v>149.41</v>
      </c>
      <c r="W131" s="141"/>
      <c r="X131" s="142"/>
      <c r="Y131" s="126">
        <v>20.95</v>
      </c>
      <c r="Z131" s="126"/>
      <c r="AA131" s="126"/>
      <c r="AB131" s="127">
        <f t="shared" si="10"/>
        <v>3130.14</v>
      </c>
      <c r="AC131" s="127"/>
      <c r="AD131" s="127"/>
      <c r="AE131" s="128"/>
      <c r="AF131" s="129">
        <f t="shared" si="11"/>
        <v>26.26</v>
      </c>
      <c r="AG131" s="130"/>
      <c r="AH131" s="130"/>
      <c r="AI131" s="130">
        <f t="shared" si="12"/>
        <v>3923.51</v>
      </c>
      <c r="AJ131" s="130"/>
      <c r="AK131" s="130"/>
      <c r="AL131" s="130"/>
      <c r="AM131" s="130"/>
      <c r="AN131" s="130"/>
      <c r="AW131" s="62">
        <v>20.95</v>
      </c>
    </row>
    <row r="132" spans="1:49" ht="12" customHeight="1">
      <c r="A132" s="6"/>
      <c r="B132" s="40" t="s">
        <v>250</v>
      </c>
      <c r="C132" s="236" t="s">
        <v>256</v>
      </c>
      <c r="D132" s="237"/>
      <c r="E132" s="133" t="s">
        <v>37</v>
      </c>
      <c r="F132" s="134"/>
      <c r="G132" s="163" t="s">
        <v>262</v>
      </c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8"/>
      <c r="T132" s="234" t="s">
        <v>58</v>
      </c>
      <c r="U132" s="235"/>
      <c r="V132" s="140">
        <v>156.88</v>
      </c>
      <c r="W132" s="141"/>
      <c r="X132" s="142"/>
      <c r="Y132" s="126">
        <v>37.72</v>
      </c>
      <c r="Z132" s="126"/>
      <c r="AA132" s="126"/>
      <c r="AB132" s="127">
        <f t="shared" si="10"/>
        <v>5917.51</v>
      </c>
      <c r="AC132" s="127"/>
      <c r="AD132" s="127"/>
      <c r="AE132" s="128"/>
      <c r="AF132" s="129">
        <f t="shared" si="11"/>
        <v>47.29</v>
      </c>
      <c r="AG132" s="130"/>
      <c r="AH132" s="130"/>
      <c r="AI132" s="130">
        <f t="shared" si="12"/>
        <v>7418.86</v>
      </c>
      <c r="AJ132" s="130"/>
      <c r="AK132" s="130"/>
      <c r="AL132" s="130"/>
      <c r="AM132" s="130"/>
      <c r="AN132" s="130"/>
      <c r="AW132" s="62">
        <v>52.35</v>
      </c>
    </row>
    <row r="133" spans="1:49" ht="12" customHeight="1">
      <c r="A133" s="6"/>
      <c r="B133" s="40" t="s">
        <v>251</v>
      </c>
      <c r="C133" s="236" t="s">
        <v>259</v>
      </c>
      <c r="D133" s="237"/>
      <c r="E133" s="133"/>
      <c r="F133" s="134"/>
      <c r="G133" s="163" t="s">
        <v>263</v>
      </c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8"/>
      <c r="T133" s="234" t="s">
        <v>58</v>
      </c>
      <c r="U133" s="235"/>
      <c r="V133" s="140">
        <v>8.21</v>
      </c>
      <c r="W133" s="141"/>
      <c r="X133" s="142"/>
      <c r="Y133" s="126">
        <v>37.19</v>
      </c>
      <c r="Z133" s="126"/>
      <c r="AA133" s="126"/>
      <c r="AB133" s="127">
        <f t="shared" si="10"/>
        <v>305.33</v>
      </c>
      <c r="AC133" s="127"/>
      <c r="AD133" s="127"/>
      <c r="AE133" s="128"/>
      <c r="AF133" s="129">
        <f t="shared" si="11"/>
        <v>46.62</v>
      </c>
      <c r="AG133" s="130"/>
      <c r="AH133" s="130"/>
      <c r="AI133" s="130">
        <f t="shared" si="12"/>
        <v>382.75</v>
      </c>
      <c r="AJ133" s="130"/>
      <c r="AK133" s="130"/>
      <c r="AL133" s="130"/>
      <c r="AM133" s="130"/>
      <c r="AN133" s="130"/>
      <c r="AW133" s="62">
        <v>37.19</v>
      </c>
    </row>
    <row r="134" spans="1:49" ht="12" customHeight="1">
      <c r="A134" s="6"/>
      <c r="B134" s="40" t="s">
        <v>252</v>
      </c>
      <c r="C134" s="236" t="s">
        <v>259</v>
      </c>
      <c r="D134" s="237"/>
      <c r="E134" s="133"/>
      <c r="F134" s="134"/>
      <c r="G134" s="163" t="s">
        <v>264</v>
      </c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8"/>
      <c r="T134" s="234" t="s">
        <v>58</v>
      </c>
      <c r="U134" s="235"/>
      <c r="V134" s="140">
        <v>17.63</v>
      </c>
      <c r="W134" s="141"/>
      <c r="X134" s="142"/>
      <c r="Y134" s="126">
        <v>27.44</v>
      </c>
      <c r="Z134" s="126"/>
      <c r="AA134" s="126"/>
      <c r="AB134" s="127">
        <f t="shared" si="10"/>
        <v>483.77</v>
      </c>
      <c r="AC134" s="127"/>
      <c r="AD134" s="127"/>
      <c r="AE134" s="128"/>
      <c r="AF134" s="129">
        <f t="shared" si="11"/>
        <v>34.4</v>
      </c>
      <c r="AG134" s="130"/>
      <c r="AH134" s="130"/>
      <c r="AI134" s="130">
        <f t="shared" si="12"/>
        <v>606.47</v>
      </c>
      <c r="AJ134" s="130"/>
      <c r="AK134" s="130"/>
      <c r="AL134" s="130"/>
      <c r="AM134" s="130"/>
      <c r="AN134" s="130"/>
      <c r="AW134" s="62">
        <v>27.44</v>
      </c>
    </row>
    <row r="135" spans="1:49" ht="12" customHeight="1">
      <c r="A135" s="6"/>
      <c r="B135" s="40" t="s">
        <v>253</v>
      </c>
      <c r="C135" s="236" t="s">
        <v>257</v>
      </c>
      <c r="D135" s="237"/>
      <c r="E135" s="133" t="s">
        <v>37</v>
      </c>
      <c r="F135" s="134"/>
      <c r="G135" s="163" t="s">
        <v>265</v>
      </c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8"/>
      <c r="T135" s="234" t="s">
        <v>267</v>
      </c>
      <c r="U135" s="235"/>
      <c r="V135" s="140">
        <v>94.83</v>
      </c>
      <c r="W135" s="141"/>
      <c r="X135" s="142"/>
      <c r="Y135" s="126">
        <v>11.77</v>
      </c>
      <c r="Z135" s="126"/>
      <c r="AA135" s="126"/>
      <c r="AB135" s="127">
        <f t="shared" si="10"/>
        <v>1116.15</v>
      </c>
      <c r="AC135" s="127"/>
      <c r="AD135" s="127"/>
      <c r="AE135" s="128"/>
      <c r="AF135" s="129">
        <f t="shared" si="11"/>
        <v>14.76</v>
      </c>
      <c r="AG135" s="130"/>
      <c r="AH135" s="130"/>
      <c r="AI135" s="130">
        <f t="shared" si="12"/>
        <v>1399.69</v>
      </c>
      <c r="AJ135" s="130"/>
      <c r="AK135" s="130"/>
      <c r="AL135" s="130"/>
      <c r="AM135" s="130"/>
      <c r="AN135" s="130"/>
      <c r="AW135" s="62">
        <v>11.77</v>
      </c>
    </row>
    <row r="136" spans="1:49" ht="12" customHeight="1">
      <c r="A136" s="6"/>
      <c r="B136" s="40" t="s">
        <v>254</v>
      </c>
      <c r="C136" s="236" t="s">
        <v>258</v>
      </c>
      <c r="D136" s="237"/>
      <c r="E136" s="133" t="s">
        <v>37</v>
      </c>
      <c r="F136" s="134"/>
      <c r="G136" s="163" t="s">
        <v>266</v>
      </c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8"/>
      <c r="T136" s="234" t="s">
        <v>58</v>
      </c>
      <c r="U136" s="235"/>
      <c r="V136" s="140">
        <v>157.73</v>
      </c>
      <c r="W136" s="141"/>
      <c r="X136" s="142"/>
      <c r="Y136" s="126">
        <v>18.99</v>
      </c>
      <c r="Z136" s="126"/>
      <c r="AA136" s="126"/>
      <c r="AB136" s="127">
        <f t="shared" si="10"/>
        <v>2995.29</v>
      </c>
      <c r="AC136" s="127"/>
      <c r="AD136" s="127"/>
      <c r="AE136" s="128"/>
      <c r="AF136" s="129">
        <f t="shared" si="11"/>
        <v>23.81</v>
      </c>
      <c r="AG136" s="130"/>
      <c r="AH136" s="130"/>
      <c r="AI136" s="130">
        <f t="shared" si="12"/>
        <v>3755.55</v>
      </c>
      <c r="AJ136" s="130"/>
      <c r="AK136" s="130"/>
      <c r="AL136" s="130"/>
      <c r="AM136" s="130"/>
      <c r="AN136" s="130"/>
      <c r="AW136" s="62">
        <v>36.11</v>
      </c>
    </row>
    <row r="137" spans="1:49" ht="12" customHeight="1">
      <c r="A137" s="6"/>
      <c r="B137" s="40"/>
      <c r="C137" s="120"/>
      <c r="D137" s="121"/>
      <c r="E137" s="120"/>
      <c r="F137" s="121"/>
      <c r="G137" s="155" t="s">
        <v>55</v>
      </c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7"/>
      <c r="T137" s="184"/>
      <c r="U137" s="185"/>
      <c r="V137" s="186"/>
      <c r="W137" s="187"/>
      <c r="X137" s="188"/>
      <c r="Y137" s="126"/>
      <c r="Z137" s="126"/>
      <c r="AA137" s="126"/>
      <c r="AB137" s="127">
        <f t="shared" si="10"/>
      </c>
      <c r="AC137" s="127"/>
      <c r="AD137" s="127"/>
      <c r="AE137" s="128"/>
      <c r="AF137" s="129">
        <f t="shared" si="11"/>
      </c>
      <c r="AG137" s="130"/>
      <c r="AH137" s="130"/>
      <c r="AI137" s="158">
        <f>SUM(AI129:AO136)</f>
        <v>22439.77</v>
      </c>
      <c r="AJ137" s="158"/>
      <c r="AK137" s="158"/>
      <c r="AL137" s="158"/>
      <c r="AM137" s="158"/>
      <c r="AN137" s="158"/>
      <c r="AW137" s="62"/>
    </row>
    <row r="138" spans="1:49" ht="12" customHeight="1">
      <c r="A138" s="6"/>
      <c r="B138" s="45">
        <v>11</v>
      </c>
      <c r="C138" s="229"/>
      <c r="D138" s="230"/>
      <c r="E138" s="229"/>
      <c r="F138" s="230"/>
      <c r="G138" s="159" t="s">
        <v>269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1"/>
      <c r="T138" s="124"/>
      <c r="U138" s="125"/>
      <c r="V138" s="231"/>
      <c r="W138" s="232"/>
      <c r="X138" s="233"/>
      <c r="Y138" s="126"/>
      <c r="Z138" s="126"/>
      <c r="AA138" s="126"/>
      <c r="AB138" s="127">
        <f t="shared" si="10"/>
      </c>
      <c r="AC138" s="127"/>
      <c r="AD138" s="127"/>
      <c r="AE138" s="128"/>
      <c r="AF138" s="129">
        <f t="shared" si="11"/>
      </c>
      <c r="AG138" s="130"/>
      <c r="AH138" s="130"/>
      <c r="AI138" s="130">
        <f>IF(T138="","",ROUND(V138*AF138,2))</f>
      </c>
      <c r="AJ138" s="130"/>
      <c r="AK138" s="130"/>
      <c r="AL138" s="130"/>
      <c r="AM138" s="130"/>
      <c r="AN138" s="130"/>
      <c r="AW138" s="62"/>
    </row>
    <row r="139" spans="1:49" ht="12" customHeight="1">
      <c r="A139" s="6"/>
      <c r="B139" s="40" t="s">
        <v>270</v>
      </c>
      <c r="C139" s="162" t="s">
        <v>275</v>
      </c>
      <c r="D139" s="150"/>
      <c r="E139" s="133" t="s">
        <v>37</v>
      </c>
      <c r="F139" s="134"/>
      <c r="G139" s="163" t="s">
        <v>280</v>
      </c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8"/>
      <c r="T139" s="234" t="s">
        <v>58</v>
      </c>
      <c r="U139" s="235"/>
      <c r="V139" s="140">
        <v>984.92</v>
      </c>
      <c r="W139" s="141"/>
      <c r="X139" s="142"/>
      <c r="Y139" s="126">
        <v>11.3</v>
      </c>
      <c r="Z139" s="126"/>
      <c r="AA139" s="126"/>
      <c r="AB139" s="127">
        <f t="shared" si="10"/>
        <v>11129.6</v>
      </c>
      <c r="AC139" s="127"/>
      <c r="AD139" s="127"/>
      <c r="AE139" s="128"/>
      <c r="AF139" s="129">
        <f t="shared" si="11"/>
        <v>14.17</v>
      </c>
      <c r="AG139" s="130"/>
      <c r="AH139" s="130"/>
      <c r="AI139" s="130">
        <f t="shared" si="12"/>
        <v>13956.32</v>
      </c>
      <c r="AJ139" s="130"/>
      <c r="AK139" s="130"/>
      <c r="AL139" s="130"/>
      <c r="AM139" s="130"/>
      <c r="AN139" s="130"/>
      <c r="AW139" s="62">
        <v>15.71</v>
      </c>
    </row>
    <row r="140" spans="1:49" ht="12" customHeight="1">
      <c r="A140" s="6"/>
      <c r="B140" s="40" t="s">
        <v>271</v>
      </c>
      <c r="C140" s="162" t="s">
        <v>276</v>
      </c>
      <c r="D140" s="150"/>
      <c r="E140" s="133" t="s">
        <v>37</v>
      </c>
      <c r="F140" s="134"/>
      <c r="G140" s="163" t="s">
        <v>281</v>
      </c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8"/>
      <c r="T140" s="234" t="s">
        <v>58</v>
      </c>
      <c r="U140" s="235"/>
      <c r="V140" s="140">
        <v>984.92</v>
      </c>
      <c r="W140" s="141"/>
      <c r="X140" s="142"/>
      <c r="Y140" s="126">
        <v>7.5</v>
      </c>
      <c r="Z140" s="126"/>
      <c r="AA140" s="126"/>
      <c r="AB140" s="127">
        <f t="shared" si="10"/>
        <v>7386.9</v>
      </c>
      <c r="AC140" s="127"/>
      <c r="AD140" s="127"/>
      <c r="AE140" s="128"/>
      <c r="AF140" s="129">
        <f t="shared" si="11"/>
        <v>9.4</v>
      </c>
      <c r="AG140" s="130"/>
      <c r="AH140" s="130"/>
      <c r="AI140" s="130">
        <f t="shared" si="12"/>
        <v>9258.25</v>
      </c>
      <c r="AJ140" s="130"/>
      <c r="AK140" s="130"/>
      <c r="AL140" s="130"/>
      <c r="AM140" s="130"/>
      <c r="AN140" s="130"/>
      <c r="AW140" s="62">
        <v>11.02</v>
      </c>
    </row>
    <row r="141" spans="1:49" ht="12" customHeight="1">
      <c r="A141" s="6"/>
      <c r="B141" s="40" t="s">
        <v>272</v>
      </c>
      <c r="C141" s="162" t="s">
        <v>277</v>
      </c>
      <c r="D141" s="150"/>
      <c r="E141" s="133" t="s">
        <v>37</v>
      </c>
      <c r="F141" s="134"/>
      <c r="G141" s="163" t="s">
        <v>282</v>
      </c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8"/>
      <c r="T141" s="234" t="s">
        <v>58</v>
      </c>
      <c r="U141" s="235"/>
      <c r="V141" s="140">
        <v>29.36</v>
      </c>
      <c r="W141" s="141"/>
      <c r="X141" s="142"/>
      <c r="Y141" s="126">
        <v>19.23</v>
      </c>
      <c r="Z141" s="126"/>
      <c r="AA141" s="126"/>
      <c r="AB141" s="127">
        <f t="shared" si="10"/>
        <v>564.59</v>
      </c>
      <c r="AC141" s="127"/>
      <c r="AD141" s="127"/>
      <c r="AE141" s="128"/>
      <c r="AF141" s="129">
        <f t="shared" si="11"/>
        <v>24.11</v>
      </c>
      <c r="AG141" s="130"/>
      <c r="AH141" s="130"/>
      <c r="AI141" s="130">
        <f t="shared" si="12"/>
        <v>707.87</v>
      </c>
      <c r="AJ141" s="130"/>
      <c r="AK141" s="130"/>
      <c r="AL141" s="130"/>
      <c r="AM141" s="130"/>
      <c r="AN141" s="130"/>
      <c r="AW141" s="62">
        <v>29.45</v>
      </c>
    </row>
    <row r="142" spans="1:49" ht="12" customHeight="1">
      <c r="A142" s="6"/>
      <c r="B142" s="40" t="s">
        <v>273</v>
      </c>
      <c r="C142" s="162" t="s">
        <v>278</v>
      </c>
      <c r="D142" s="150"/>
      <c r="E142" s="133" t="s">
        <v>37</v>
      </c>
      <c r="F142" s="134"/>
      <c r="G142" s="163" t="s">
        <v>283</v>
      </c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8"/>
      <c r="T142" s="234" t="s">
        <v>58</v>
      </c>
      <c r="U142" s="235"/>
      <c r="V142" s="172">
        <v>52.5</v>
      </c>
      <c r="W142" s="173"/>
      <c r="X142" s="174"/>
      <c r="Y142" s="126">
        <v>11.9</v>
      </c>
      <c r="Z142" s="126"/>
      <c r="AA142" s="126"/>
      <c r="AB142" s="127">
        <f t="shared" si="10"/>
        <v>624.75</v>
      </c>
      <c r="AC142" s="127"/>
      <c r="AD142" s="127"/>
      <c r="AE142" s="128"/>
      <c r="AF142" s="129">
        <f t="shared" si="11"/>
        <v>14.92</v>
      </c>
      <c r="AG142" s="130"/>
      <c r="AH142" s="130"/>
      <c r="AI142" s="130">
        <f t="shared" si="12"/>
        <v>783.3</v>
      </c>
      <c r="AJ142" s="130"/>
      <c r="AK142" s="130"/>
      <c r="AL142" s="130"/>
      <c r="AM142" s="130"/>
      <c r="AN142" s="130"/>
      <c r="AW142" s="62">
        <v>15.93</v>
      </c>
    </row>
    <row r="143" spans="1:49" ht="12" customHeight="1">
      <c r="A143" s="6"/>
      <c r="B143" s="40" t="s">
        <v>274</v>
      </c>
      <c r="C143" s="162" t="s">
        <v>279</v>
      </c>
      <c r="D143" s="150"/>
      <c r="E143" s="133" t="s">
        <v>37</v>
      </c>
      <c r="F143" s="134"/>
      <c r="G143" s="163" t="s">
        <v>284</v>
      </c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8"/>
      <c r="T143" s="234" t="s">
        <v>58</v>
      </c>
      <c r="U143" s="235"/>
      <c r="V143" s="172">
        <v>52.5</v>
      </c>
      <c r="W143" s="173"/>
      <c r="X143" s="174"/>
      <c r="Y143" s="126">
        <v>8.3</v>
      </c>
      <c r="Z143" s="126"/>
      <c r="AA143" s="126"/>
      <c r="AB143" s="127">
        <f t="shared" si="10"/>
        <v>435.75</v>
      </c>
      <c r="AC143" s="127"/>
      <c r="AD143" s="127"/>
      <c r="AE143" s="128"/>
      <c r="AF143" s="129">
        <f t="shared" si="11"/>
        <v>10.41</v>
      </c>
      <c r="AG143" s="130"/>
      <c r="AH143" s="130"/>
      <c r="AI143" s="130">
        <f t="shared" si="12"/>
        <v>546.53</v>
      </c>
      <c r="AJ143" s="130"/>
      <c r="AK143" s="130"/>
      <c r="AL143" s="130"/>
      <c r="AM143" s="130"/>
      <c r="AN143" s="130"/>
      <c r="AW143" s="62">
        <v>14.06</v>
      </c>
    </row>
    <row r="144" spans="1:49" ht="12" customHeight="1">
      <c r="A144" s="6"/>
      <c r="B144" s="40"/>
      <c r="C144" s="120"/>
      <c r="D144" s="121"/>
      <c r="E144" s="120"/>
      <c r="F144" s="121"/>
      <c r="G144" s="155" t="s">
        <v>55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7"/>
      <c r="T144" s="184"/>
      <c r="U144" s="185"/>
      <c r="V144" s="186"/>
      <c r="W144" s="187"/>
      <c r="X144" s="188"/>
      <c r="Y144" s="126"/>
      <c r="Z144" s="126"/>
      <c r="AA144" s="126"/>
      <c r="AB144" s="127">
        <f>IF(T144="","",ROUND(V144*Y144,2))</f>
      </c>
      <c r="AC144" s="127"/>
      <c r="AD144" s="127"/>
      <c r="AE144" s="128"/>
      <c r="AF144" s="129">
        <f>IF(T144="","",ROUND(Y144*(1+$AJ$15),2))</f>
      </c>
      <c r="AG144" s="130"/>
      <c r="AH144" s="130"/>
      <c r="AI144" s="158">
        <f>SUM(AI139:AM143)</f>
        <v>25252.269999999997</v>
      </c>
      <c r="AJ144" s="158"/>
      <c r="AK144" s="158"/>
      <c r="AL144" s="158"/>
      <c r="AM144" s="158"/>
      <c r="AN144" s="158"/>
      <c r="AW144" s="62"/>
    </row>
    <row r="145" spans="1:49" ht="12" customHeight="1">
      <c r="A145" s="6"/>
      <c r="B145" s="45">
        <v>12</v>
      </c>
      <c r="C145" s="229"/>
      <c r="D145" s="230"/>
      <c r="E145" s="229"/>
      <c r="F145" s="230"/>
      <c r="G145" s="159" t="s">
        <v>285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1"/>
      <c r="T145" s="124"/>
      <c r="U145" s="125"/>
      <c r="V145" s="231"/>
      <c r="W145" s="232"/>
      <c r="X145" s="233"/>
      <c r="Y145" s="126"/>
      <c r="Z145" s="126"/>
      <c r="AA145" s="126"/>
      <c r="AB145" s="127">
        <f>IF(T145="","",ROUND(V145*Y145,2))</f>
      </c>
      <c r="AC145" s="127"/>
      <c r="AD145" s="127"/>
      <c r="AE145" s="128"/>
      <c r="AF145" s="129">
        <f>IF(T145="","",ROUND(Y145*(1+$AJ$15),2))</f>
      </c>
      <c r="AG145" s="130"/>
      <c r="AH145" s="130"/>
      <c r="AI145" s="130">
        <f>IF(T145="","",ROUND(V145*AF145,2))</f>
      </c>
      <c r="AJ145" s="130"/>
      <c r="AK145" s="130"/>
      <c r="AL145" s="130"/>
      <c r="AM145" s="130"/>
      <c r="AN145" s="130"/>
      <c r="AW145" s="62"/>
    </row>
    <row r="146" spans="1:49" ht="12" customHeight="1">
      <c r="A146" s="6"/>
      <c r="B146" s="56" t="s">
        <v>286</v>
      </c>
      <c r="C146" s="120"/>
      <c r="D146" s="121"/>
      <c r="E146" s="133" t="s">
        <v>37</v>
      </c>
      <c r="F146" s="134"/>
      <c r="G146" s="122" t="s">
        <v>288</v>
      </c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92"/>
      <c r="T146" s="124"/>
      <c r="U146" s="125"/>
      <c r="V146" s="152"/>
      <c r="W146" s="153"/>
      <c r="X146" s="154"/>
      <c r="Y146" s="126"/>
      <c r="Z146" s="126"/>
      <c r="AA146" s="126"/>
      <c r="AB146" s="127">
        <f t="shared" si="10"/>
      </c>
      <c r="AC146" s="127"/>
      <c r="AD146" s="127"/>
      <c r="AE146" s="128"/>
      <c r="AF146" s="129">
        <f t="shared" si="11"/>
      </c>
      <c r="AG146" s="130"/>
      <c r="AH146" s="130"/>
      <c r="AI146" s="130">
        <f t="shared" si="12"/>
      </c>
      <c r="AJ146" s="130"/>
      <c r="AK146" s="130"/>
      <c r="AL146" s="130"/>
      <c r="AM146" s="130"/>
      <c r="AN146" s="130"/>
      <c r="AW146" s="62"/>
    </row>
    <row r="147" spans="1:49" ht="12" customHeight="1">
      <c r="A147" s="6"/>
      <c r="B147" s="40" t="s">
        <v>287</v>
      </c>
      <c r="C147" s="162" t="s">
        <v>290</v>
      </c>
      <c r="D147" s="150"/>
      <c r="E147" s="133" t="s">
        <v>37</v>
      </c>
      <c r="F147" s="134"/>
      <c r="G147" s="163" t="s">
        <v>289</v>
      </c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8"/>
      <c r="T147" s="151" t="s">
        <v>57</v>
      </c>
      <c r="U147" s="139"/>
      <c r="V147" s="172">
        <v>1</v>
      </c>
      <c r="W147" s="173"/>
      <c r="X147" s="174"/>
      <c r="Y147" s="126">
        <v>311.29</v>
      </c>
      <c r="Z147" s="126"/>
      <c r="AA147" s="126"/>
      <c r="AB147" s="127">
        <f t="shared" si="10"/>
        <v>311.29</v>
      </c>
      <c r="AC147" s="127"/>
      <c r="AD147" s="127"/>
      <c r="AE147" s="128"/>
      <c r="AF147" s="129">
        <f t="shared" si="11"/>
        <v>390.24</v>
      </c>
      <c r="AG147" s="130"/>
      <c r="AH147" s="130"/>
      <c r="AI147" s="130">
        <f t="shared" si="12"/>
        <v>390.24</v>
      </c>
      <c r="AJ147" s="130"/>
      <c r="AK147" s="130"/>
      <c r="AL147" s="130"/>
      <c r="AM147" s="130"/>
      <c r="AN147" s="130"/>
      <c r="AW147" s="62">
        <v>440.11</v>
      </c>
    </row>
    <row r="148" spans="1:49" ht="12" customHeight="1">
      <c r="A148" s="6"/>
      <c r="B148" s="56" t="s">
        <v>291</v>
      </c>
      <c r="C148" s="120"/>
      <c r="D148" s="121"/>
      <c r="E148" s="120"/>
      <c r="F148" s="121"/>
      <c r="G148" s="122" t="s">
        <v>292</v>
      </c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92"/>
      <c r="T148" s="124"/>
      <c r="U148" s="125"/>
      <c r="V148" s="152"/>
      <c r="W148" s="153"/>
      <c r="X148" s="154"/>
      <c r="Y148" s="126"/>
      <c r="Z148" s="126"/>
      <c r="AA148" s="126"/>
      <c r="AB148" s="127">
        <f t="shared" si="10"/>
      </c>
      <c r="AC148" s="127"/>
      <c r="AD148" s="127"/>
      <c r="AE148" s="128"/>
      <c r="AF148" s="129">
        <f t="shared" si="11"/>
      </c>
      <c r="AG148" s="130"/>
      <c r="AH148" s="130"/>
      <c r="AI148" s="130">
        <f t="shared" si="12"/>
      </c>
      <c r="AJ148" s="130"/>
      <c r="AK148" s="130"/>
      <c r="AL148" s="130"/>
      <c r="AM148" s="130"/>
      <c r="AN148" s="130"/>
      <c r="AW148" s="62"/>
    </row>
    <row r="149" spans="1:49" ht="12" customHeight="1">
      <c r="A149" s="6"/>
      <c r="B149" s="40" t="s">
        <v>293</v>
      </c>
      <c r="C149" s="162" t="s">
        <v>296</v>
      </c>
      <c r="D149" s="150"/>
      <c r="E149" s="133" t="s">
        <v>37</v>
      </c>
      <c r="F149" s="134"/>
      <c r="G149" s="163" t="s">
        <v>299</v>
      </c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8"/>
      <c r="T149" s="151" t="s">
        <v>57</v>
      </c>
      <c r="U149" s="139"/>
      <c r="V149" s="172">
        <v>1</v>
      </c>
      <c r="W149" s="173"/>
      <c r="X149" s="174"/>
      <c r="Y149" s="126">
        <v>50.55</v>
      </c>
      <c r="Z149" s="126"/>
      <c r="AA149" s="126"/>
      <c r="AB149" s="127">
        <f t="shared" si="10"/>
        <v>50.55</v>
      </c>
      <c r="AC149" s="127"/>
      <c r="AD149" s="127"/>
      <c r="AE149" s="128"/>
      <c r="AF149" s="129">
        <f t="shared" si="11"/>
        <v>63.37</v>
      </c>
      <c r="AG149" s="130"/>
      <c r="AH149" s="130"/>
      <c r="AI149" s="130">
        <f t="shared" si="12"/>
        <v>63.37</v>
      </c>
      <c r="AJ149" s="130"/>
      <c r="AK149" s="130"/>
      <c r="AL149" s="130"/>
      <c r="AM149" s="130"/>
      <c r="AN149" s="130"/>
      <c r="AW149" s="62">
        <v>69.99</v>
      </c>
    </row>
    <row r="150" spans="1:49" ht="12" customHeight="1">
      <c r="A150" s="6"/>
      <c r="B150" s="40" t="s">
        <v>294</v>
      </c>
      <c r="C150" s="162" t="s">
        <v>297</v>
      </c>
      <c r="D150" s="150"/>
      <c r="E150" s="133" t="s">
        <v>37</v>
      </c>
      <c r="F150" s="134"/>
      <c r="G150" s="163" t="s">
        <v>300</v>
      </c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8"/>
      <c r="T150" s="151" t="s">
        <v>57</v>
      </c>
      <c r="U150" s="139"/>
      <c r="V150" s="172">
        <v>12</v>
      </c>
      <c r="W150" s="173"/>
      <c r="X150" s="174"/>
      <c r="Y150" s="126">
        <v>7.92</v>
      </c>
      <c r="Z150" s="126"/>
      <c r="AA150" s="126"/>
      <c r="AB150" s="127">
        <f t="shared" si="10"/>
        <v>95.04</v>
      </c>
      <c r="AC150" s="127"/>
      <c r="AD150" s="127"/>
      <c r="AE150" s="128"/>
      <c r="AF150" s="129">
        <f t="shared" si="11"/>
        <v>9.93</v>
      </c>
      <c r="AG150" s="130"/>
      <c r="AH150" s="130"/>
      <c r="AI150" s="130">
        <f t="shared" si="12"/>
        <v>119.16</v>
      </c>
      <c r="AJ150" s="130"/>
      <c r="AK150" s="130"/>
      <c r="AL150" s="130"/>
      <c r="AM150" s="130"/>
      <c r="AN150" s="130"/>
      <c r="AW150" s="62">
        <v>11.18</v>
      </c>
    </row>
    <row r="151" spans="1:49" ht="12" customHeight="1">
      <c r="A151" s="6"/>
      <c r="B151" s="40" t="s">
        <v>295</v>
      </c>
      <c r="C151" s="162" t="s">
        <v>298</v>
      </c>
      <c r="D151" s="150"/>
      <c r="E151" s="133" t="s">
        <v>37</v>
      </c>
      <c r="F151" s="134"/>
      <c r="G151" s="163" t="s">
        <v>301</v>
      </c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8"/>
      <c r="T151" s="151" t="s">
        <v>57</v>
      </c>
      <c r="U151" s="139"/>
      <c r="V151" s="172">
        <v>1</v>
      </c>
      <c r="W151" s="173"/>
      <c r="X151" s="174"/>
      <c r="Y151" s="126">
        <v>10.74</v>
      </c>
      <c r="Z151" s="126"/>
      <c r="AA151" s="126"/>
      <c r="AB151" s="127">
        <f t="shared" si="10"/>
        <v>10.74</v>
      </c>
      <c r="AC151" s="127"/>
      <c r="AD151" s="127"/>
      <c r="AE151" s="128"/>
      <c r="AF151" s="129">
        <f t="shared" si="11"/>
        <v>13.46</v>
      </c>
      <c r="AG151" s="130"/>
      <c r="AH151" s="130"/>
      <c r="AI151" s="130">
        <f t="shared" si="12"/>
        <v>13.46</v>
      </c>
      <c r="AJ151" s="130"/>
      <c r="AK151" s="130"/>
      <c r="AL151" s="130"/>
      <c r="AM151" s="130"/>
      <c r="AN151" s="130"/>
      <c r="AW151" s="62">
        <v>15.01</v>
      </c>
    </row>
    <row r="152" spans="1:49" ht="12" customHeight="1">
      <c r="A152" s="6"/>
      <c r="B152" s="56" t="s">
        <v>302</v>
      </c>
      <c r="C152" s="120"/>
      <c r="D152" s="121"/>
      <c r="E152" s="120"/>
      <c r="F152" s="121"/>
      <c r="G152" s="122" t="s">
        <v>303</v>
      </c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92"/>
      <c r="T152" s="124"/>
      <c r="U152" s="125"/>
      <c r="V152" s="152"/>
      <c r="W152" s="153"/>
      <c r="X152" s="154"/>
      <c r="Y152" s="126"/>
      <c r="Z152" s="126"/>
      <c r="AA152" s="126"/>
      <c r="AB152" s="127">
        <f t="shared" si="10"/>
      </c>
      <c r="AC152" s="127"/>
      <c r="AD152" s="127"/>
      <c r="AE152" s="128"/>
      <c r="AF152" s="129">
        <f t="shared" si="11"/>
      </c>
      <c r="AG152" s="130"/>
      <c r="AH152" s="130"/>
      <c r="AI152" s="130">
        <f t="shared" si="12"/>
      </c>
      <c r="AJ152" s="130"/>
      <c r="AK152" s="130"/>
      <c r="AL152" s="130"/>
      <c r="AM152" s="130"/>
      <c r="AN152" s="130"/>
      <c r="AW152" s="62"/>
    </row>
    <row r="153" spans="1:49" ht="12" customHeight="1">
      <c r="A153" s="6"/>
      <c r="B153" s="40" t="s">
        <v>304</v>
      </c>
      <c r="C153" s="162" t="s">
        <v>306</v>
      </c>
      <c r="D153" s="150"/>
      <c r="E153" s="133" t="s">
        <v>37</v>
      </c>
      <c r="F153" s="134"/>
      <c r="G153" s="163" t="s">
        <v>308</v>
      </c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8"/>
      <c r="T153" s="151" t="s">
        <v>57</v>
      </c>
      <c r="U153" s="139"/>
      <c r="V153" s="172">
        <v>9</v>
      </c>
      <c r="W153" s="173"/>
      <c r="X153" s="174"/>
      <c r="Y153" s="126">
        <v>55.42</v>
      </c>
      <c r="Z153" s="126"/>
      <c r="AA153" s="126"/>
      <c r="AB153" s="127">
        <f>IF(T153="","",ROUND(V153*Y153,2))</f>
        <v>498.78</v>
      </c>
      <c r="AC153" s="127"/>
      <c r="AD153" s="127"/>
      <c r="AE153" s="128"/>
      <c r="AF153" s="129">
        <f t="shared" si="11"/>
        <v>69.48</v>
      </c>
      <c r="AG153" s="130"/>
      <c r="AH153" s="130"/>
      <c r="AI153" s="130">
        <f t="shared" si="12"/>
        <v>625.32</v>
      </c>
      <c r="AJ153" s="130"/>
      <c r="AK153" s="130"/>
      <c r="AL153" s="130"/>
      <c r="AM153" s="130"/>
      <c r="AN153" s="130"/>
      <c r="AW153" s="62">
        <v>80.74</v>
      </c>
    </row>
    <row r="154" spans="1:49" ht="12" customHeight="1">
      <c r="A154" s="6"/>
      <c r="B154" s="40" t="s">
        <v>305</v>
      </c>
      <c r="C154" s="162" t="s">
        <v>307</v>
      </c>
      <c r="D154" s="150"/>
      <c r="E154" s="133" t="s">
        <v>37</v>
      </c>
      <c r="F154" s="134"/>
      <c r="G154" s="163" t="s">
        <v>309</v>
      </c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8"/>
      <c r="T154" s="151" t="s">
        <v>57</v>
      </c>
      <c r="U154" s="139"/>
      <c r="V154" s="172">
        <v>12</v>
      </c>
      <c r="W154" s="173"/>
      <c r="X154" s="174"/>
      <c r="Y154" s="126">
        <v>60.3</v>
      </c>
      <c r="Z154" s="126"/>
      <c r="AA154" s="126"/>
      <c r="AB154" s="127">
        <f t="shared" si="10"/>
        <v>723.6</v>
      </c>
      <c r="AC154" s="127"/>
      <c r="AD154" s="127"/>
      <c r="AE154" s="128"/>
      <c r="AF154" s="129">
        <f t="shared" si="11"/>
        <v>75.59</v>
      </c>
      <c r="AG154" s="130"/>
      <c r="AH154" s="130"/>
      <c r="AI154" s="130">
        <f t="shared" si="12"/>
        <v>907.08</v>
      </c>
      <c r="AJ154" s="130"/>
      <c r="AK154" s="130"/>
      <c r="AL154" s="130"/>
      <c r="AM154" s="130"/>
      <c r="AN154" s="130"/>
      <c r="AW154" s="62">
        <v>87.66</v>
      </c>
    </row>
    <row r="155" spans="1:49" ht="12" customHeight="1">
      <c r="A155" s="6"/>
      <c r="B155" s="56" t="s">
        <v>310</v>
      </c>
      <c r="C155" s="120"/>
      <c r="D155" s="121"/>
      <c r="E155" s="120"/>
      <c r="F155" s="121"/>
      <c r="G155" s="122" t="s">
        <v>311</v>
      </c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92"/>
      <c r="T155" s="124"/>
      <c r="U155" s="125"/>
      <c r="V155" s="152"/>
      <c r="W155" s="153"/>
      <c r="X155" s="154"/>
      <c r="Y155" s="126"/>
      <c r="Z155" s="126"/>
      <c r="AA155" s="126"/>
      <c r="AB155" s="127">
        <f t="shared" si="10"/>
      </c>
      <c r="AC155" s="127"/>
      <c r="AD155" s="127"/>
      <c r="AE155" s="128"/>
      <c r="AF155" s="129">
        <f t="shared" si="11"/>
      </c>
      <c r="AG155" s="130"/>
      <c r="AH155" s="130"/>
      <c r="AI155" s="130">
        <f t="shared" si="12"/>
      </c>
      <c r="AJ155" s="130"/>
      <c r="AK155" s="130"/>
      <c r="AL155" s="130"/>
      <c r="AM155" s="130"/>
      <c r="AN155" s="130"/>
      <c r="AW155" s="62"/>
    </row>
    <row r="156" spans="1:49" ht="12" customHeight="1">
      <c r="A156" s="6"/>
      <c r="B156" s="40" t="s">
        <v>312</v>
      </c>
      <c r="C156" s="149" t="s">
        <v>507</v>
      </c>
      <c r="D156" s="150"/>
      <c r="E156" s="133" t="s">
        <v>37</v>
      </c>
      <c r="F156" s="134"/>
      <c r="G156" s="146" t="s">
        <v>317</v>
      </c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8"/>
      <c r="T156" s="151" t="s">
        <v>57</v>
      </c>
      <c r="U156" s="139"/>
      <c r="V156" s="172">
        <v>11</v>
      </c>
      <c r="W156" s="173"/>
      <c r="X156" s="174"/>
      <c r="Y156" s="126">
        <v>121.11</v>
      </c>
      <c r="Z156" s="126"/>
      <c r="AA156" s="126"/>
      <c r="AB156" s="127">
        <f t="shared" si="10"/>
        <v>1332.21</v>
      </c>
      <c r="AC156" s="127"/>
      <c r="AD156" s="127"/>
      <c r="AE156" s="128"/>
      <c r="AF156" s="129">
        <f t="shared" si="11"/>
        <v>151.83</v>
      </c>
      <c r="AG156" s="130"/>
      <c r="AH156" s="130"/>
      <c r="AI156" s="130">
        <f t="shared" si="12"/>
        <v>1670.13</v>
      </c>
      <c r="AJ156" s="130"/>
      <c r="AK156" s="130"/>
      <c r="AL156" s="130"/>
      <c r="AM156" s="130"/>
      <c r="AN156" s="130"/>
      <c r="AW156" s="62">
        <v>233.56</v>
      </c>
    </row>
    <row r="157" spans="1:49" ht="12" customHeight="1">
      <c r="A157" s="6"/>
      <c r="B157" s="40" t="s">
        <v>313</v>
      </c>
      <c r="C157" s="149" t="s">
        <v>315</v>
      </c>
      <c r="D157" s="150"/>
      <c r="E157" s="133" t="s">
        <v>37</v>
      </c>
      <c r="F157" s="134"/>
      <c r="G157" s="146" t="s">
        <v>318</v>
      </c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8"/>
      <c r="T157" s="151" t="s">
        <v>57</v>
      </c>
      <c r="U157" s="139"/>
      <c r="V157" s="172">
        <v>2</v>
      </c>
      <c r="W157" s="173"/>
      <c r="X157" s="174"/>
      <c r="Y157" s="126">
        <v>308.8</v>
      </c>
      <c r="Z157" s="126"/>
      <c r="AA157" s="126"/>
      <c r="AB157" s="127">
        <f t="shared" si="10"/>
        <v>617.6</v>
      </c>
      <c r="AC157" s="127"/>
      <c r="AD157" s="127"/>
      <c r="AE157" s="128"/>
      <c r="AF157" s="129">
        <f t="shared" si="11"/>
        <v>387.12</v>
      </c>
      <c r="AG157" s="130"/>
      <c r="AH157" s="130"/>
      <c r="AI157" s="130">
        <f t="shared" si="12"/>
        <v>774.24</v>
      </c>
      <c r="AJ157" s="130"/>
      <c r="AK157" s="130"/>
      <c r="AL157" s="130"/>
      <c r="AM157" s="130"/>
      <c r="AN157" s="130"/>
      <c r="AW157" s="62">
        <v>308.8</v>
      </c>
    </row>
    <row r="158" spans="1:49" ht="12" customHeight="1">
      <c r="A158" s="6"/>
      <c r="B158" s="40" t="s">
        <v>314</v>
      </c>
      <c r="C158" s="162" t="s">
        <v>316</v>
      </c>
      <c r="D158" s="150"/>
      <c r="E158" s="133" t="s">
        <v>37</v>
      </c>
      <c r="F158" s="134"/>
      <c r="G158" s="146" t="s">
        <v>319</v>
      </c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8"/>
      <c r="T158" s="151" t="s">
        <v>57</v>
      </c>
      <c r="U158" s="139"/>
      <c r="V158" s="172">
        <v>2</v>
      </c>
      <c r="W158" s="173"/>
      <c r="X158" s="174"/>
      <c r="Y158" s="126">
        <v>360.2</v>
      </c>
      <c r="Z158" s="126"/>
      <c r="AA158" s="126"/>
      <c r="AB158" s="127">
        <f t="shared" si="10"/>
        <v>720.4</v>
      </c>
      <c r="AC158" s="127"/>
      <c r="AD158" s="127"/>
      <c r="AE158" s="128"/>
      <c r="AF158" s="129">
        <f t="shared" si="11"/>
        <v>451.56</v>
      </c>
      <c r="AG158" s="130"/>
      <c r="AH158" s="130"/>
      <c r="AI158" s="130">
        <f t="shared" si="12"/>
        <v>903.12</v>
      </c>
      <c r="AJ158" s="130"/>
      <c r="AK158" s="130"/>
      <c r="AL158" s="130"/>
      <c r="AM158" s="130"/>
      <c r="AN158" s="130"/>
      <c r="AW158" s="62">
        <v>360.2</v>
      </c>
    </row>
    <row r="159" spans="1:49" ht="12" customHeight="1">
      <c r="A159" s="6"/>
      <c r="B159" s="56" t="s">
        <v>320</v>
      </c>
      <c r="C159" s="120"/>
      <c r="D159" s="121"/>
      <c r="E159" s="120"/>
      <c r="F159" s="121"/>
      <c r="G159" s="122" t="s">
        <v>321</v>
      </c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92"/>
      <c r="T159" s="124"/>
      <c r="U159" s="125"/>
      <c r="V159" s="152"/>
      <c r="W159" s="153"/>
      <c r="X159" s="154"/>
      <c r="Y159" s="126"/>
      <c r="Z159" s="126"/>
      <c r="AA159" s="126"/>
      <c r="AB159" s="127">
        <f t="shared" si="10"/>
      </c>
      <c r="AC159" s="127"/>
      <c r="AD159" s="127"/>
      <c r="AE159" s="128"/>
      <c r="AF159" s="129">
        <f t="shared" si="11"/>
      </c>
      <c r="AG159" s="130"/>
      <c r="AH159" s="130"/>
      <c r="AI159" s="130">
        <f t="shared" si="12"/>
      </c>
      <c r="AJ159" s="130"/>
      <c r="AK159" s="130"/>
      <c r="AL159" s="130"/>
      <c r="AM159" s="130"/>
      <c r="AN159" s="130"/>
      <c r="AW159" s="62"/>
    </row>
    <row r="160" spans="1:49" ht="12" customHeight="1">
      <c r="A160" s="6"/>
      <c r="B160" s="40" t="s">
        <v>322</v>
      </c>
      <c r="C160" s="162" t="s">
        <v>325</v>
      </c>
      <c r="D160" s="150"/>
      <c r="E160" s="133" t="s">
        <v>37</v>
      </c>
      <c r="F160" s="134"/>
      <c r="G160" s="146" t="s">
        <v>327</v>
      </c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8"/>
      <c r="T160" s="151" t="s">
        <v>57</v>
      </c>
      <c r="U160" s="139"/>
      <c r="V160" s="172">
        <v>9</v>
      </c>
      <c r="W160" s="173"/>
      <c r="X160" s="174"/>
      <c r="Y160" s="126">
        <v>117.77</v>
      </c>
      <c r="Z160" s="126"/>
      <c r="AA160" s="126"/>
      <c r="AB160" s="127">
        <f t="shared" si="10"/>
        <v>1059.93</v>
      </c>
      <c r="AC160" s="127"/>
      <c r="AD160" s="127"/>
      <c r="AE160" s="128"/>
      <c r="AF160" s="129">
        <f t="shared" si="11"/>
        <v>147.64</v>
      </c>
      <c r="AG160" s="130"/>
      <c r="AH160" s="130"/>
      <c r="AI160" s="130">
        <f t="shared" si="12"/>
        <v>1328.76</v>
      </c>
      <c r="AJ160" s="130"/>
      <c r="AK160" s="130"/>
      <c r="AL160" s="130"/>
      <c r="AM160" s="130"/>
      <c r="AN160" s="130"/>
      <c r="AW160" s="62">
        <v>117.77</v>
      </c>
    </row>
    <row r="161" spans="1:49" ht="12" customHeight="1">
      <c r="A161" s="6"/>
      <c r="B161" s="40" t="s">
        <v>323</v>
      </c>
      <c r="C161" s="162" t="s">
        <v>326</v>
      </c>
      <c r="D161" s="150"/>
      <c r="E161" s="133" t="s">
        <v>37</v>
      </c>
      <c r="F161" s="134"/>
      <c r="G161" s="163" t="s">
        <v>328</v>
      </c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8"/>
      <c r="T161" s="151" t="s">
        <v>57</v>
      </c>
      <c r="U161" s="139"/>
      <c r="V161" s="172">
        <v>1</v>
      </c>
      <c r="W161" s="173"/>
      <c r="X161" s="174"/>
      <c r="Y161" s="126">
        <v>161.77</v>
      </c>
      <c r="Z161" s="126"/>
      <c r="AA161" s="126"/>
      <c r="AB161" s="127">
        <f t="shared" si="10"/>
        <v>161.77</v>
      </c>
      <c r="AC161" s="127"/>
      <c r="AD161" s="127"/>
      <c r="AE161" s="128"/>
      <c r="AF161" s="129">
        <f t="shared" si="11"/>
        <v>202.8</v>
      </c>
      <c r="AG161" s="130"/>
      <c r="AH161" s="130"/>
      <c r="AI161" s="130">
        <f t="shared" si="12"/>
        <v>202.8</v>
      </c>
      <c r="AJ161" s="130"/>
      <c r="AK161" s="130"/>
      <c r="AL161" s="130"/>
      <c r="AM161" s="130"/>
      <c r="AN161" s="130"/>
      <c r="AW161" s="62">
        <v>161.77</v>
      </c>
    </row>
    <row r="162" spans="1:49" ht="12" customHeight="1">
      <c r="A162" s="6"/>
      <c r="B162" s="40" t="s">
        <v>324</v>
      </c>
      <c r="C162" s="149" t="s">
        <v>508</v>
      </c>
      <c r="D162" s="150"/>
      <c r="E162" s="133" t="s">
        <v>37</v>
      </c>
      <c r="F162" s="134"/>
      <c r="G162" s="163" t="s">
        <v>329</v>
      </c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8"/>
      <c r="T162" s="151" t="s">
        <v>57</v>
      </c>
      <c r="U162" s="139"/>
      <c r="V162" s="172">
        <v>11</v>
      </c>
      <c r="W162" s="173"/>
      <c r="X162" s="174"/>
      <c r="Y162" s="126">
        <v>85.65</v>
      </c>
      <c r="Z162" s="126"/>
      <c r="AA162" s="126"/>
      <c r="AB162" s="127">
        <f t="shared" si="10"/>
        <v>942.15</v>
      </c>
      <c r="AC162" s="127"/>
      <c r="AD162" s="127"/>
      <c r="AE162" s="128"/>
      <c r="AF162" s="129">
        <f t="shared" si="11"/>
        <v>107.37</v>
      </c>
      <c r="AG162" s="130"/>
      <c r="AH162" s="130"/>
      <c r="AI162" s="130">
        <f t="shared" si="12"/>
        <v>1181.07</v>
      </c>
      <c r="AJ162" s="130"/>
      <c r="AK162" s="130"/>
      <c r="AL162" s="130"/>
      <c r="AM162" s="130"/>
      <c r="AN162" s="130"/>
      <c r="AW162" s="62">
        <v>210.46</v>
      </c>
    </row>
    <row r="163" spans="1:49" ht="12" customHeight="1">
      <c r="A163" s="6"/>
      <c r="B163" s="40" t="s">
        <v>330</v>
      </c>
      <c r="C163" s="162" t="s">
        <v>331</v>
      </c>
      <c r="D163" s="150"/>
      <c r="E163" s="133" t="s">
        <v>37</v>
      </c>
      <c r="F163" s="134"/>
      <c r="G163" s="146" t="s">
        <v>332</v>
      </c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8"/>
      <c r="T163" s="151" t="s">
        <v>342</v>
      </c>
      <c r="U163" s="139"/>
      <c r="V163" s="172">
        <v>2</v>
      </c>
      <c r="W163" s="173"/>
      <c r="X163" s="174"/>
      <c r="Y163" s="126">
        <v>107.33</v>
      </c>
      <c r="Z163" s="126"/>
      <c r="AA163" s="126"/>
      <c r="AB163" s="127">
        <f t="shared" si="10"/>
        <v>214.66</v>
      </c>
      <c r="AC163" s="127"/>
      <c r="AD163" s="127"/>
      <c r="AE163" s="128"/>
      <c r="AF163" s="129">
        <f t="shared" si="11"/>
        <v>134.55</v>
      </c>
      <c r="AG163" s="130"/>
      <c r="AH163" s="130"/>
      <c r="AI163" s="130">
        <f t="shared" si="12"/>
        <v>269.1</v>
      </c>
      <c r="AJ163" s="130"/>
      <c r="AK163" s="130"/>
      <c r="AL163" s="130"/>
      <c r="AM163" s="130"/>
      <c r="AN163" s="130"/>
      <c r="AW163" s="62">
        <v>107.33</v>
      </c>
    </row>
    <row r="164" spans="1:49" ht="12" customHeight="1">
      <c r="A164" s="6"/>
      <c r="B164" s="40" t="s">
        <v>333</v>
      </c>
      <c r="C164" s="162" t="s">
        <v>336</v>
      </c>
      <c r="D164" s="150"/>
      <c r="E164" s="133" t="s">
        <v>37</v>
      </c>
      <c r="F164" s="134"/>
      <c r="G164" s="163" t="s">
        <v>339</v>
      </c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8"/>
      <c r="T164" s="151" t="s">
        <v>342</v>
      </c>
      <c r="U164" s="139"/>
      <c r="V164" s="172">
        <v>1</v>
      </c>
      <c r="W164" s="173"/>
      <c r="X164" s="174"/>
      <c r="Y164" s="126">
        <v>265.71</v>
      </c>
      <c r="Z164" s="126"/>
      <c r="AA164" s="126"/>
      <c r="AB164" s="127">
        <f t="shared" si="10"/>
        <v>265.71</v>
      </c>
      <c r="AC164" s="127"/>
      <c r="AD164" s="127"/>
      <c r="AE164" s="128"/>
      <c r="AF164" s="129">
        <f t="shared" si="11"/>
        <v>333.1</v>
      </c>
      <c r="AG164" s="130"/>
      <c r="AH164" s="130"/>
      <c r="AI164" s="130">
        <f t="shared" si="12"/>
        <v>333.1</v>
      </c>
      <c r="AJ164" s="130"/>
      <c r="AK164" s="130"/>
      <c r="AL164" s="130"/>
      <c r="AM164" s="130"/>
      <c r="AN164" s="130"/>
      <c r="AW164" s="62">
        <v>265.71</v>
      </c>
    </row>
    <row r="165" spans="1:49" ht="12" customHeight="1">
      <c r="A165" s="6"/>
      <c r="B165" s="40" t="s">
        <v>334</v>
      </c>
      <c r="C165" s="162" t="s">
        <v>337</v>
      </c>
      <c r="D165" s="150"/>
      <c r="E165" s="133" t="s">
        <v>37</v>
      </c>
      <c r="F165" s="134"/>
      <c r="G165" s="163" t="s">
        <v>340</v>
      </c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8"/>
      <c r="T165" s="151" t="s">
        <v>342</v>
      </c>
      <c r="U165" s="139"/>
      <c r="V165" s="172">
        <v>3</v>
      </c>
      <c r="W165" s="173"/>
      <c r="X165" s="174"/>
      <c r="Y165" s="126">
        <v>72.27</v>
      </c>
      <c r="Z165" s="126"/>
      <c r="AA165" s="126"/>
      <c r="AB165" s="127">
        <f t="shared" si="10"/>
        <v>216.81</v>
      </c>
      <c r="AC165" s="127"/>
      <c r="AD165" s="127"/>
      <c r="AE165" s="128"/>
      <c r="AF165" s="129">
        <f t="shared" si="11"/>
        <v>90.6</v>
      </c>
      <c r="AG165" s="130"/>
      <c r="AH165" s="130"/>
      <c r="AI165" s="130">
        <f t="shared" si="12"/>
        <v>271.8</v>
      </c>
      <c r="AJ165" s="130"/>
      <c r="AK165" s="130"/>
      <c r="AL165" s="130"/>
      <c r="AM165" s="130"/>
      <c r="AN165" s="130"/>
      <c r="AW165" s="62">
        <v>72.27</v>
      </c>
    </row>
    <row r="166" spans="1:49" ht="12" customHeight="1">
      <c r="A166" s="6"/>
      <c r="B166" s="40" t="s">
        <v>335</v>
      </c>
      <c r="C166" s="162" t="s">
        <v>338</v>
      </c>
      <c r="D166" s="150"/>
      <c r="E166" s="133" t="s">
        <v>37</v>
      </c>
      <c r="F166" s="134"/>
      <c r="G166" s="163" t="s">
        <v>341</v>
      </c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8"/>
      <c r="T166" s="151" t="s">
        <v>342</v>
      </c>
      <c r="U166" s="139"/>
      <c r="V166" s="172">
        <v>3</v>
      </c>
      <c r="W166" s="173"/>
      <c r="X166" s="174"/>
      <c r="Y166" s="126">
        <v>175.18</v>
      </c>
      <c r="Z166" s="126"/>
      <c r="AA166" s="126"/>
      <c r="AB166" s="127">
        <f t="shared" si="10"/>
        <v>525.54</v>
      </c>
      <c r="AC166" s="127"/>
      <c r="AD166" s="127"/>
      <c r="AE166" s="128"/>
      <c r="AF166" s="129">
        <f t="shared" si="11"/>
        <v>219.61</v>
      </c>
      <c r="AG166" s="130"/>
      <c r="AH166" s="130"/>
      <c r="AI166" s="130">
        <f t="shared" si="12"/>
        <v>658.83</v>
      </c>
      <c r="AJ166" s="130"/>
      <c r="AK166" s="130"/>
      <c r="AL166" s="130"/>
      <c r="AM166" s="130"/>
      <c r="AN166" s="130"/>
      <c r="AW166" s="62">
        <v>175.18</v>
      </c>
    </row>
    <row r="167" spans="1:49" ht="12" customHeight="1">
      <c r="A167" s="6"/>
      <c r="B167" s="40"/>
      <c r="C167" s="120"/>
      <c r="D167" s="121"/>
      <c r="E167" s="120"/>
      <c r="F167" s="121"/>
      <c r="G167" s="155" t="s">
        <v>55</v>
      </c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7"/>
      <c r="T167" s="184"/>
      <c r="U167" s="185"/>
      <c r="V167" s="186"/>
      <c r="W167" s="187"/>
      <c r="X167" s="188"/>
      <c r="Y167" s="126"/>
      <c r="Z167" s="126"/>
      <c r="AA167" s="126"/>
      <c r="AB167" s="127">
        <f t="shared" si="10"/>
      </c>
      <c r="AC167" s="127"/>
      <c r="AD167" s="127"/>
      <c r="AE167" s="128"/>
      <c r="AF167" s="129">
        <f t="shared" si="11"/>
      </c>
      <c r="AG167" s="130"/>
      <c r="AH167" s="130"/>
      <c r="AI167" s="158">
        <f>SUM(AI147:AO166)</f>
        <v>9711.58</v>
      </c>
      <c r="AJ167" s="158"/>
      <c r="AK167" s="158"/>
      <c r="AL167" s="158"/>
      <c r="AM167" s="158"/>
      <c r="AN167" s="158"/>
      <c r="AW167" s="62"/>
    </row>
    <row r="168" spans="1:49" ht="12" customHeight="1">
      <c r="A168" s="6"/>
      <c r="B168" s="45">
        <v>13</v>
      </c>
      <c r="C168" s="229"/>
      <c r="D168" s="230"/>
      <c r="E168" s="120"/>
      <c r="F168" s="121"/>
      <c r="G168" s="159" t="s">
        <v>343</v>
      </c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1"/>
      <c r="T168" s="124"/>
      <c r="U168" s="125"/>
      <c r="V168" s="231"/>
      <c r="W168" s="232"/>
      <c r="X168" s="233"/>
      <c r="Y168" s="126"/>
      <c r="Z168" s="126"/>
      <c r="AA168" s="126"/>
      <c r="AB168" s="127">
        <f t="shared" si="10"/>
      </c>
      <c r="AC168" s="127"/>
      <c r="AD168" s="127"/>
      <c r="AE168" s="128"/>
      <c r="AF168" s="129">
        <f t="shared" si="11"/>
      </c>
      <c r="AG168" s="130"/>
      <c r="AH168" s="130"/>
      <c r="AI168" s="130">
        <f>IF(T168="","",ROUND(V168*AF168,2))</f>
      </c>
      <c r="AJ168" s="130"/>
      <c r="AK168" s="130"/>
      <c r="AL168" s="130"/>
      <c r="AM168" s="130"/>
      <c r="AN168" s="130"/>
      <c r="AW168" s="62"/>
    </row>
    <row r="169" spans="1:49" ht="12" customHeight="1">
      <c r="A169" s="6"/>
      <c r="B169" s="40" t="s">
        <v>344</v>
      </c>
      <c r="C169" s="162" t="s">
        <v>348</v>
      </c>
      <c r="D169" s="150"/>
      <c r="E169" s="133" t="s">
        <v>37</v>
      </c>
      <c r="F169" s="134"/>
      <c r="G169" s="163" t="s">
        <v>352</v>
      </c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8"/>
      <c r="T169" s="151" t="s">
        <v>38</v>
      </c>
      <c r="U169" s="139"/>
      <c r="V169" s="172">
        <v>29.6</v>
      </c>
      <c r="W169" s="173"/>
      <c r="X169" s="174"/>
      <c r="Y169" s="126">
        <v>7.1</v>
      </c>
      <c r="Z169" s="126"/>
      <c r="AA169" s="126"/>
      <c r="AB169" s="127">
        <f t="shared" si="10"/>
        <v>210.16</v>
      </c>
      <c r="AC169" s="127"/>
      <c r="AD169" s="127"/>
      <c r="AE169" s="128"/>
      <c r="AF169" s="129">
        <f t="shared" si="11"/>
        <v>8.9</v>
      </c>
      <c r="AG169" s="130"/>
      <c r="AH169" s="130"/>
      <c r="AI169" s="130">
        <f t="shared" si="12"/>
        <v>263.44</v>
      </c>
      <c r="AJ169" s="130"/>
      <c r="AK169" s="130"/>
      <c r="AL169" s="130"/>
      <c r="AM169" s="130"/>
      <c r="AN169" s="130"/>
      <c r="AW169" s="62">
        <v>11.18</v>
      </c>
    </row>
    <row r="170" spans="1:49" ht="12" customHeight="1">
      <c r="A170" s="6"/>
      <c r="B170" s="40" t="s">
        <v>345</v>
      </c>
      <c r="C170" s="162" t="s">
        <v>349</v>
      </c>
      <c r="D170" s="150"/>
      <c r="E170" s="133" t="s">
        <v>37</v>
      </c>
      <c r="F170" s="134"/>
      <c r="G170" s="163" t="s">
        <v>353</v>
      </c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8"/>
      <c r="T170" s="151" t="s">
        <v>38</v>
      </c>
      <c r="U170" s="139"/>
      <c r="V170" s="140">
        <v>28.48</v>
      </c>
      <c r="W170" s="141"/>
      <c r="X170" s="142"/>
      <c r="Y170" s="126">
        <v>4.02</v>
      </c>
      <c r="Z170" s="126"/>
      <c r="AA170" s="126"/>
      <c r="AB170" s="127">
        <f t="shared" si="10"/>
        <v>114.49</v>
      </c>
      <c r="AC170" s="127"/>
      <c r="AD170" s="127"/>
      <c r="AE170" s="128"/>
      <c r="AF170" s="129">
        <f t="shared" si="11"/>
        <v>5.04</v>
      </c>
      <c r="AG170" s="130"/>
      <c r="AH170" s="130"/>
      <c r="AI170" s="130">
        <f t="shared" si="12"/>
        <v>143.54</v>
      </c>
      <c r="AJ170" s="130"/>
      <c r="AK170" s="130"/>
      <c r="AL170" s="130"/>
      <c r="AM170" s="130"/>
      <c r="AN170" s="130"/>
      <c r="AW170" s="62">
        <v>5.79</v>
      </c>
    </row>
    <row r="171" spans="1:49" ht="12" customHeight="1">
      <c r="A171" s="6"/>
      <c r="B171" s="40" t="s">
        <v>346</v>
      </c>
      <c r="C171" s="162" t="s">
        <v>350</v>
      </c>
      <c r="D171" s="150"/>
      <c r="E171" s="133" t="s">
        <v>37</v>
      </c>
      <c r="F171" s="134"/>
      <c r="G171" s="163" t="s">
        <v>354</v>
      </c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8"/>
      <c r="T171" s="151" t="s">
        <v>57</v>
      </c>
      <c r="U171" s="139"/>
      <c r="V171" s="172">
        <v>4</v>
      </c>
      <c r="W171" s="173"/>
      <c r="X171" s="174"/>
      <c r="Y171" s="126">
        <v>30.06</v>
      </c>
      <c r="Z171" s="126"/>
      <c r="AA171" s="126"/>
      <c r="AB171" s="127">
        <f t="shared" si="10"/>
        <v>120.24</v>
      </c>
      <c r="AC171" s="127"/>
      <c r="AD171" s="127"/>
      <c r="AE171" s="128"/>
      <c r="AF171" s="129">
        <f t="shared" si="11"/>
        <v>37.68</v>
      </c>
      <c r="AG171" s="130"/>
      <c r="AH171" s="130"/>
      <c r="AI171" s="130">
        <f t="shared" si="12"/>
        <v>150.72</v>
      </c>
      <c r="AJ171" s="130"/>
      <c r="AK171" s="130"/>
      <c r="AL171" s="130"/>
      <c r="AM171" s="130"/>
      <c r="AN171" s="130"/>
      <c r="AW171" s="62">
        <v>48.29</v>
      </c>
    </row>
    <row r="172" spans="1:49" ht="12" customHeight="1">
      <c r="A172" s="6"/>
      <c r="B172" s="40" t="s">
        <v>347</v>
      </c>
      <c r="C172" s="162" t="s">
        <v>351</v>
      </c>
      <c r="D172" s="150"/>
      <c r="E172" s="133" t="s">
        <v>37</v>
      </c>
      <c r="F172" s="134"/>
      <c r="G172" s="163" t="s">
        <v>355</v>
      </c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8"/>
      <c r="T172" s="151" t="s">
        <v>57</v>
      </c>
      <c r="U172" s="139"/>
      <c r="V172" s="172">
        <v>1</v>
      </c>
      <c r="W172" s="173"/>
      <c r="X172" s="174"/>
      <c r="Y172" s="126">
        <v>130.02</v>
      </c>
      <c r="Z172" s="126"/>
      <c r="AA172" s="126"/>
      <c r="AB172" s="127">
        <f t="shared" si="10"/>
        <v>130.02</v>
      </c>
      <c r="AC172" s="127"/>
      <c r="AD172" s="127"/>
      <c r="AE172" s="128"/>
      <c r="AF172" s="129">
        <f t="shared" si="11"/>
        <v>163</v>
      </c>
      <c r="AG172" s="130"/>
      <c r="AH172" s="130"/>
      <c r="AI172" s="130">
        <f t="shared" si="12"/>
        <v>163</v>
      </c>
      <c r="AJ172" s="130"/>
      <c r="AK172" s="130"/>
      <c r="AL172" s="130"/>
      <c r="AM172" s="130"/>
      <c r="AN172" s="130"/>
      <c r="AW172" s="62">
        <v>186.45</v>
      </c>
    </row>
    <row r="173" spans="1:49" ht="12" customHeight="1">
      <c r="A173" s="6"/>
      <c r="B173" s="40"/>
      <c r="C173" s="120"/>
      <c r="D173" s="121"/>
      <c r="E173" s="120"/>
      <c r="F173" s="121"/>
      <c r="G173" s="155" t="s">
        <v>55</v>
      </c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7"/>
      <c r="T173" s="184"/>
      <c r="U173" s="185"/>
      <c r="V173" s="186"/>
      <c r="W173" s="187"/>
      <c r="X173" s="188"/>
      <c r="Y173" s="126"/>
      <c r="Z173" s="126"/>
      <c r="AA173" s="126"/>
      <c r="AB173" s="127">
        <f>IF(T173="","",ROUND(V173*Y173,2))</f>
      </c>
      <c r="AC173" s="127"/>
      <c r="AD173" s="127"/>
      <c r="AE173" s="128"/>
      <c r="AF173" s="129">
        <f>IF(T173="","",ROUND(Y173*(1+$AJ$15),2))</f>
      </c>
      <c r="AG173" s="130"/>
      <c r="AH173" s="130"/>
      <c r="AI173" s="158">
        <f>SUM(AI169:AO172)</f>
        <v>720.7</v>
      </c>
      <c r="AJ173" s="158"/>
      <c r="AK173" s="158"/>
      <c r="AL173" s="158"/>
      <c r="AM173" s="158"/>
      <c r="AN173" s="158"/>
      <c r="AW173" s="62"/>
    </row>
    <row r="174" spans="1:49" ht="12" customHeight="1">
      <c r="A174" s="6"/>
      <c r="B174" s="45">
        <v>14</v>
      </c>
      <c r="C174" s="229"/>
      <c r="D174" s="230"/>
      <c r="E174" s="120"/>
      <c r="F174" s="121"/>
      <c r="G174" s="159" t="s">
        <v>356</v>
      </c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1"/>
      <c r="T174" s="124"/>
      <c r="U174" s="125"/>
      <c r="V174" s="231"/>
      <c r="W174" s="232"/>
      <c r="X174" s="233"/>
      <c r="Y174" s="126"/>
      <c r="Z174" s="126"/>
      <c r="AA174" s="126"/>
      <c r="AB174" s="127">
        <f>IF(T174="","",ROUND(V174*Y174,2))</f>
      </c>
      <c r="AC174" s="127"/>
      <c r="AD174" s="127"/>
      <c r="AE174" s="128"/>
      <c r="AF174" s="129">
        <f>IF(T174="","",ROUND(Y174*(1+$AJ$15),2))</f>
      </c>
      <c r="AG174" s="130"/>
      <c r="AH174" s="130"/>
      <c r="AI174" s="130">
        <f>IF(T174="","",ROUND(V174*AF174,2))</f>
      </c>
      <c r="AJ174" s="130"/>
      <c r="AK174" s="130"/>
      <c r="AL174" s="130"/>
      <c r="AM174" s="130"/>
      <c r="AN174" s="130"/>
      <c r="AW174" s="62"/>
    </row>
    <row r="175" spans="1:49" ht="12" customHeight="1">
      <c r="A175" s="6"/>
      <c r="B175" s="56" t="s">
        <v>357</v>
      </c>
      <c r="C175" s="120"/>
      <c r="D175" s="121"/>
      <c r="E175" s="120"/>
      <c r="F175" s="121"/>
      <c r="G175" s="122" t="s">
        <v>358</v>
      </c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92"/>
      <c r="T175" s="124"/>
      <c r="U175" s="125"/>
      <c r="V175" s="152"/>
      <c r="W175" s="153"/>
      <c r="X175" s="154"/>
      <c r="Y175" s="126"/>
      <c r="Z175" s="126"/>
      <c r="AA175" s="126"/>
      <c r="AB175" s="127">
        <f t="shared" si="10"/>
      </c>
      <c r="AC175" s="127"/>
      <c r="AD175" s="127"/>
      <c r="AE175" s="128"/>
      <c r="AF175" s="129">
        <f t="shared" si="11"/>
      </c>
      <c r="AG175" s="130"/>
      <c r="AH175" s="130"/>
      <c r="AI175" s="130">
        <f t="shared" si="12"/>
      </c>
      <c r="AJ175" s="130"/>
      <c r="AK175" s="130"/>
      <c r="AL175" s="130"/>
      <c r="AM175" s="130"/>
      <c r="AN175" s="130"/>
      <c r="AW175" s="62"/>
    </row>
    <row r="176" spans="1:49" ht="12" customHeight="1">
      <c r="A176" s="6"/>
      <c r="B176" s="40" t="s">
        <v>359</v>
      </c>
      <c r="C176" s="162" t="s">
        <v>367</v>
      </c>
      <c r="D176" s="150"/>
      <c r="E176" s="133" t="s">
        <v>37</v>
      </c>
      <c r="F176" s="134"/>
      <c r="G176" s="163" t="s">
        <v>375</v>
      </c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8"/>
      <c r="T176" s="151" t="s">
        <v>38</v>
      </c>
      <c r="U176" s="139"/>
      <c r="V176" s="172">
        <v>28.4</v>
      </c>
      <c r="W176" s="173"/>
      <c r="X176" s="174"/>
      <c r="Y176" s="126">
        <v>10.32</v>
      </c>
      <c r="Z176" s="126"/>
      <c r="AA176" s="126"/>
      <c r="AB176" s="127">
        <f t="shared" si="10"/>
        <v>293.09</v>
      </c>
      <c r="AC176" s="127"/>
      <c r="AD176" s="127"/>
      <c r="AE176" s="128"/>
      <c r="AF176" s="129">
        <f t="shared" si="11"/>
        <v>12.94</v>
      </c>
      <c r="AG176" s="130"/>
      <c r="AH176" s="130"/>
      <c r="AI176" s="130">
        <f t="shared" si="12"/>
        <v>367.5</v>
      </c>
      <c r="AJ176" s="130"/>
      <c r="AK176" s="130"/>
      <c r="AL176" s="130"/>
      <c r="AM176" s="130"/>
      <c r="AN176" s="130"/>
      <c r="AW176" s="62">
        <v>16.58</v>
      </c>
    </row>
    <row r="177" spans="1:49" ht="12" customHeight="1">
      <c r="A177" s="6"/>
      <c r="B177" s="40" t="s">
        <v>360</v>
      </c>
      <c r="C177" s="162" t="s">
        <v>368</v>
      </c>
      <c r="D177" s="150"/>
      <c r="E177" s="133" t="s">
        <v>37</v>
      </c>
      <c r="F177" s="134"/>
      <c r="G177" s="163" t="s">
        <v>376</v>
      </c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8"/>
      <c r="T177" s="151" t="s">
        <v>38</v>
      </c>
      <c r="U177" s="139"/>
      <c r="V177" s="140">
        <v>4.35</v>
      </c>
      <c r="W177" s="141"/>
      <c r="X177" s="142"/>
      <c r="Y177" s="126">
        <v>15.57</v>
      </c>
      <c r="Z177" s="126"/>
      <c r="AA177" s="126"/>
      <c r="AB177" s="127">
        <f t="shared" si="10"/>
        <v>67.73</v>
      </c>
      <c r="AC177" s="127"/>
      <c r="AD177" s="127"/>
      <c r="AE177" s="128"/>
      <c r="AF177" s="129">
        <f t="shared" si="11"/>
        <v>19.52</v>
      </c>
      <c r="AG177" s="130"/>
      <c r="AH177" s="130"/>
      <c r="AI177" s="130">
        <f t="shared" si="12"/>
        <v>84.91</v>
      </c>
      <c r="AJ177" s="130"/>
      <c r="AK177" s="130"/>
      <c r="AL177" s="130"/>
      <c r="AM177" s="130"/>
      <c r="AN177" s="130"/>
      <c r="AW177" s="62">
        <v>24.38</v>
      </c>
    </row>
    <row r="178" spans="1:49" ht="12" customHeight="1">
      <c r="A178" s="6"/>
      <c r="B178" s="40" t="s">
        <v>361</v>
      </c>
      <c r="C178" s="162" t="s">
        <v>369</v>
      </c>
      <c r="D178" s="150"/>
      <c r="E178" s="133" t="s">
        <v>37</v>
      </c>
      <c r="F178" s="134"/>
      <c r="G178" s="163" t="s">
        <v>377</v>
      </c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8"/>
      <c r="T178" s="151" t="s">
        <v>38</v>
      </c>
      <c r="U178" s="139"/>
      <c r="V178" s="172">
        <v>19.4</v>
      </c>
      <c r="W178" s="173"/>
      <c r="X178" s="174"/>
      <c r="Y178" s="126">
        <v>23.4</v>
      </c>
      <c r="Z178" s="126"/>
      <c r="AA178" s="126"/>
      <c r="AB178" s="127">
        <f t="shared" si="10"/>
        <v>453.96</v>
      </c>
      <c r="AC178" s="127"/>
      <c r="AD178" s="127"/>
      <c r="AE178" s="128"/>
      <c r="AF178" s="129">
        <f t="shared" si="11"/>
        <v>29.33</v>
      </c>
      <c r="AG178" s="130"/>
      <c r="AH178" s="130"/>
      <c r="AI178" s="130">
        <f t="shared" si="12"/>
        <v>569</v>
      </c>
      <c r="AJ178" s="130"/>
      <c r="AK178" s="130"/>
      <c r="AL178" s="130"/>
      <c r="AM178" s="130"/>
      <c r="AN178" s="130"/>
      <c r="AW178" s="62">
        <v>34.45</v>
      </c>
    </row>
    <row r="179" spans="1:49" ht="12" customHeight="1">
      <c r="A179" s="6"/>
      <c r="B179" s="40" t="s">
        <v>362</v>
      </c>
      <c r="C179" s="162" t="s">
        <v>370</v>
      </c>
      <c r="D179" s="150"/>
      <c r="E179" s="133" t="s">
        <v>37</v>
      </c>
      <c r="F179" s="134"/>
      <c r="G179" s="163" t="s">
        <v>378</v>
      </c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8"/>
      <c r="T179" s="151" t="s">
        <v>38</v>
      </c>
      <c r="U179" s="139"/>
      <c r="V179" s="172">
        <v>6.7</v>
      </c>
      <c r="W179" s="173"/>
      <c r="X179" s="174"/>
      <c r="Y179" s="126">
        <v>30.64</v>
      </c>
      <c r="Z179" s="126"/>
      <c r="AA179" s="126"/>
      <c r="AB179" s="127">
        <f t="shared" si="10"/>
        <v>205.29</v>
      </c>
      <c r="AC179" s="127"/>
      <c r="AD179" s="127"/>
      <c r="AE179" s="128"/>
      <c r="AF179" s="129">
        <f t="shared" si="11"/>
        <v>38.41</v>
      </c>
      <c r="AG179" s="130"/>
      <c r="AH179" s="130"/>
      <c r="AI179" s="130">
        <f t="shared" si="12"/>
        <v>257.35</v>
      </c>
      <c r="AJ179" s="130"/>
      <c r="AK179" s="130"/>
      <c r="AL179" s="130"/>
      <c r="AM179" s="130"/>
      <c r="AN179" s="130"/>
      <c r="AW179" s="62">
        <v>52.68</v>
      </c>
    </row>
    <row r="180" spans="1:49" ht="12" customHeight="1">
      <c r="A180" s="6"/>
      <c r="B180" s="40" t="s">
        <v>363</v>
      </c>
      <c r="C180" s="162" t="s">
        <v>371</v>
      </c>
      <c r="D180" s="150"/>
      <c r="E180" s="133" t="s">
        <v>37</v>
      </c>
      <c r="F180" s="134"/>
      <c r="G180" s="163" t="s">
        <v>379</v>
      </c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8"/>
      <c r="T180" s="151" t="s">
        <v>57</v>
      </c>
      <c r="U180" s="139"/>
      <c r="V180" s="172">
        <v>2</v>
      </c>
      <c r="W180" s="173"/>
      <c r="X180" s="174"/>
      <c r="Y180" s="126">
        <v>9</v>
      </c>
      <c r="Z180" s="126"/>
      <c r="AA180" s="126"/>
      <c r="AB180" s="127">
        <f t="shared" si="10"/>
        <v>18</v>
      </c>
      <c r="AC180" s="127"/>
      <c r="AD180" s="127"/>
      <c r="AE180" s="128"/>
      <c r="AF180" s="129">
        <f t="shared" si="11"/>
        <v>11.28</v>
      </c>
      <c r="AG180" s="130"/>
      <c r="AH180" s="130"/>
      <c r="AI180" s="130">
        <f t="shared" si="12"/>
        <v>22.56</v>
      </c>
      <c r="AJ180" s="130"/>
      <c r="AK180" s="130"/>
      <c r="AL180" s="130"/>
      <c r="AM180" s="130"/>
      <c r="AN180" s="130"/>
      <c r="AW180" s="62">
        <v>13.68</v>
      </c>
    </row>
    <row r="181" spans="1:49" ht="12" customHeight="1">
      <c r="A181" s="6"/>
      <c r="B181" s="40" t="s">
        <v>364</v>
      </c>
      <c r="C181" s="162" t="s">
        <v>372</v>
      </c>
      <c r="D181" s="150"/>
      <c r="E181" s="133" t="s">
        <v>37</v>
      </c>
      <c r="F181" s="134"/>
      <c r="G181" s="163" t="s">
        <v>380</v>
      </c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8"/>
      <c r="T181" s="151" t="s">
        <v>57</v>
      </c>
      <c r="U181" s="139"/>
      <c r="V181" s="172">
        <v>1</v>
      </c>
      <c r="W181" s="173"/>
      <c r="X181" s="174"/>
      <c r="Y181" s="126">
        <v>17.66</v>
      </c>
      <c r="Z181" s="126"/>
      <c r="AA181" s="126"/>
      <c r="AB181" s="127">
        <f t="shared" si="10"/>
        <v>17.66</v>
      </c>
      <c r="AC181" s="127"/>
      <c r="AD181" s="127"/>
      <c r="AE181" s="128"/>
      <c r="AF181" s="129">
        <f t="shared" si="11"/>
        <v>22.14</v>
      </c>
      <c r="AG181" s="130"/>
      <c r="AH181" s="130"/>
      <c r="AI181" s="130">
        <f t="shared" si="12"/>
        <v>22.14</v>
      </c>
      <c r="AJ181" s="130"/>
      <c r="AK181" s="130"/>
      <c r="AL181" s="130"/>
      <c r="AM181" s="130"/>
      <c r="AN181" s="130"/>
      <c r="AW181" s="62">
        <v>26.59</v>
      </c>
    </row>
    <row r="182" spans="1:49" ht="12" customHeight="1">
      <c r="A182" s="6"/>
      <c r="B182" s="40" t="s">
        <v>365</v>
      </c>
      <c r="C182" s="162" t="s">
        <v>373</v>
      </c>
      <c r="D182" s="150"/>
      <c r="E182" s="133" t="s">
        <v>37</v>
      </c>
      <c r="F182" s="134"/>
      <c r="G182" s="163" t="s">
        <v>381</v>
      </c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8"/>
      <c r="T182" s="151" t="s">
        <v>57</v>
      </c>
      <c r="U182" s="139"/>
      <c r="V182" s="172">
        <v>1</v>
      </c>
      <c r="W182" s="173"/>
      <c r="X182" s="174"/>
      <c r="Y182" s="126">
        <v>24.2</v>
      </c>
      <c r="Z182" s="126"/>
      <c r="AA182" s="126"/>
      <c r="AB182" s="127">
        <f t="shared" si="10"/>
        <v>24.2</v>
      </c>
      <c r="AC182" s="127"/>
      <c r="AD182" s="127"/>
      <c r="AE182" s="128"/>
      <c r="AF182" s="129">
        <f t="shared" si="11"/>
        <v>30.34</v>
      </c>
      <c r="AG182" s="130"/>
      <c r="AH182" s="130"/>
      <c r="AI182" s="130">
        <f t="shared" si="12"/>
        <v>30.34</v>
      </c>
      <c r="AJ182" s="130"/>
      <c r="AK182" s="130"/>
      <c r="AL182" s="130"/>
      <c r="AM182" s="130"/>
      <c r="AN182" s="130"/>
      <c r="AW182" s="62">
        <v>36.39</v>
      </c>
    </row>
    <row r="183" spans="1:49" ht="12" customHeight="1">
      <c r="A183" s="6"/>
      <c r="B183" s="40" t="s">
        <v>366</v>
      </c>
      <c r="C183" s="162" t="s">
        <v>374</v>
      </c>
      <c r="D183" s="150"/>
      <c r="E183" s="133" t="s">
        <v>37</v>
      </c>
      <c r="F183" s="134"/>
      <c r="G183" s="163" t="s">
        <v>382</v>
      </c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8"/>
      <c r="T183" s="151" t="s">
        <v>57</v>
      </c>
      <c r="U183" s="139"/>
      <c r="V183" s="172">
        <v>1</v>
      </c>
      <c r="W183" s="173"/>
      <c r="X183" s="174"/>
      <c r="Y183" s="126">
        <v>35.62</v>
      </c>
      <c r="Z183" s="126"/>
      <c r="AA183" s="126"/>
      <c r="AB183" s="127">
        <f t="shared" si="10"/>
        <v>35.62</v>
      </c>
      <c r="AC183" s="127"/>
      <c r="AD183" s="127"/>
      <c r="AE183" s="128"/>
      <c r="AF183" s="129">
        <f t="shared" si="11"/>
        <v>44.65</v>
      </c>
      <c r="AG183" s="130"/>
      <c r="AH183" s="130"/>
      <c r="AI183" s="130">
        <f t="shared" si="12"/>
        <v>44.65</v>
      </c>
      <c r="AJ183" s="130"/>
      <c r="AK183" s="130"/>
      <c r="AL183" s="130"/>
      <c r="AM183" s="130"/>
      <c r="AN183" s="130"/>
      <c r="AW183" s="62">
        <v>55.13</v>
      </c>
    </row>
    <row r="184" spans="1:49" ht="12" customHeight="1">
      <c r="A184" s="6"/>
      <c r="B184" s="56" t="s">
        <v>383</v>
      </c>
      <c r="C184" s="120"/>
      <c r="D184" s="121"/>
      <c r="E184" s="120"/>
      <c r="F184" s="121"/>
      <c r="G184" s="122" t="s">
        <v>384</v>
      </c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92"/>
      <c r="T184" s="124"/>
      <c r="U184" s="125"/>
      <c r="V184" s="152"/>
      <c r="W184" s="153"/>
      <c r="X184" s="154"/>
      <c r="Y184" s="126"/>
      <c r="Z184" s="126"/>
      <c r="AA184" s="126"/>
      <c r="AB184" s="127"/>
      <c r="AC184" s="127"/>
      <c r="AD184" s="127"/>
      <c r="AE184" s="128"/>
      <c r="AF184" s="129"/>
      <c r="AG184" s="130"/>
      <c r="AH184" s="130"/>
      <c r="AI184" s="130"/>
      <c r="AJ184" s="130"/>
      <c r="AK184" s="130"/>
      <c r="AL184" s="130"/>
      <c r="AM184" s="130"/>
      <c r="AN184" s="130"/>
      <c r="AW184" s="62"/>
    </row>
    <row r="185" spans="1:49" ht="12" customHeight="1">
      <c r="A185" s="6"/>
      <c r="B185" s="40" t="s">
        <v>385</v>
      </c>
      <c r="C185" s="162" t="s">
        <v>389</v>
      </c>
      <c r="D185" s="150"/>
      <c r="E185" s="133" t="s">
        <v>37</v>
      </c>
      <c r="F185" s="134"/>
      <c r="G185" s="163" t="s">
        <v>393</v>
      </c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8"/>
      <c r="T185" s="151" t="s">
        <v>57</v>
      </c>
      <c r="U185" s="139"/>
      <c r="V185" s="172">
        <v>2</v>
      </c>
      <c r="W185" s="173"/>
      <c r="X185" s="174"/>
      <c r="Y185" s="126">
        <v>222.28</v>
      </c>
      <c r="Z185" s="126"/>
      <c r="AA185" s="126"/>
      <c r="AB185" s="127">
        <f t="shared" si="10"/>
        <v>444.56</v>
      </c>
      <c r="AC185" s="127"/>
      <c r="AD185" s="127"/>
      <c r="AE185" s="128"/>
      <c r="AF185" s="129">
        <f t="shared" si="11"/>
        <v>278.66</v>
      </c>
      <c r="AG185" s="130"/>
      <c r="AH185" s="130"/>
      <c r="AI185" s="130">
        <f t="shared" si="12"/>
        <v>557.32</v>
      </c>
      <c r="AJ185" s="130"/>
      <c r="AK185" s="130"/>
      <c r="AL185" s="130"/>
      <c r="AM185" s="130"/>
      <c r="AN185" s="130"/>
      <c r="AW185" s="62">
        <v>360.73</v>
      </c>
    </row>
    <row r="186" spans="1:49" ht="12" customHeight="1">
      <c r="A186" s="6"/>
      <c r="B186" s="40" t="s">
        <v>386</v>
      </c>
      <c r="C186" s="162" t="s">
        <v>390</v>
      </c>
      <c r="D186" s="150"/>
      <c r="E186" s="133" t="s">
        <v>37</v>
      </c>
      <c r="F186" s="134"/>
      <c r="G186" s="163" t="s">
        <v>394</v>
      </c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8"/>
      <c r="T186" s="151" t="s">
        <v>57</v>
      </c>
      <c r="U186" s="139"/>
      <c r="V186" s="172">
        <v>1</v>
      </c>
      <c r="W186" s="173"/>
      <c r="X186" s="174"/>
      <c r="Y186" s="126">
        <v>93.98</v>
      </c>
      <c r="Z186" s="126"/>
      <c r="AA186" s="126"/>
      <c r="AB186" s="127">
        <f t="shared" si="10"/>
        <v>93.98</v>
      </c>
      <c r="AC186" s="127"/>
      <c r="AD186" s="127"/>
      <c r="AE186" s="128"/>
      <c r="AF186" s="129">
        <f t="shared" si="11"/>
        <v>117.82</v>
      </c>
      <c r="AG186" s="130"/>
      <c r="AH186" s="130"/>
      <c r="AI186" s="130">
        <f t="shared" si="12"/>
        <v>117.82</v>
      </c>
      <c r="AJ186" s="130"/>
      <c r="AK186" s="130"/>
      <c r="AL186" s="130"/>
      <c r="AM186" s="130"/>
      <c r="AN186" s="130"/>
      <c r="AW186" s="62">
        <v>154.39</v>
      </c>
    </row>
    <row r="187" spans="1:49" ht="12" customHeight="1">
      <c r="A187" s="6"/>
      <c r="B187" s="40" t="s">
        <v>387</v>
      </c>
      <c r="C187" s="162" t="s">
        <v>391</v>
      </c>
      <c r="D187" s="150"/>
      <c r="E187" s="133" t="s">
        <v>37</v>
      </c>
      <c r="F187" s="134"/>
      <c r="G187" s="163" t="s">
        <v>395</v>
      </c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8"/>
      <c r="T187" s="151" t="s">
        <v>57</v>
      </c>
      <c r="U187" s="139"/>
      <c r="V187" s="172">
        <v>1</v>
      </c>
      <c r="W187" s="173"/>
      <c r="X187" s="174"/>
      <c r="Y187" s="126">
        <v>43.41</v>
      </c>
      <c r="Z187" s="126"/>
      <c r="AA187" s="126"/>
      <c r="AB187" s="127">
        <f t="shared" si="10"/>
        <v>43.41</v>
      </c>
      <c r="AC187" s="127"/>
      <c r="AD187" s="127"/>
      <c r="AE187" s="128"/>
      <c r="AF187" s="129">
        <f t="shared" si="11"/>
        <v>54.42</v>
      </c>
      <c r="AG187" s="130"/>
      <c r="AH187" s="130"/>
      <c r="AI187" s="130">
        <f t="shared" si="12"/>
        <v>54.42</v>
      </c>
      <c r="AJ187" s="130"/>
      <c r="AK187" s="130"/>
      <c r="AL187" s="130"/>
      <c r="AM187" s="130"/>
      <c r="AN187" s="130"/>
      <c r="AW187" s="62">
        <v>56.74</v>
      </c>
    </row>
    <row r="188" spans="1:49" ht="12" customHeight="1">
      <c r="A188" s="6"/>
      <c r="B188" s="40" t="s">
        <v>388</v>
      </c>
      <c r="C188" s="162" t="s">
        <v>392</v>
      </c>
      <c r="D188" s="150"/>
      <c r="E188" s="133" t="s">
        <v>37</v>
      </c>
      <c r="F188" s="134"/>
      <c r="G188" s="163" t="s">
        <v>396</v>
      </c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8"/>
      <c r="T188" s="151" t="s">
        <v>57</v>
      </c>
      <c r="U188" s="139"/>
      <c r="V188" s="172">
        <v>2</v>
      </c>
      <c r="W188" s="173"/>
      <c r="X188" s="174"/>
      <c r="Y188" s="126">
        <v>534.73</v>
      </c>
      <c r="Z188" s="126"/>
      <c r="AA188" s="126"/>
      <c r="AB188" s="127">
        <f t="shared" si="10"/>
        <v>1069.46</v>
      </c>
      <c r="AC188" s="127"/>
      <c r="AD188" s="127"/>
      <c r="AE188" s="128"/>
      <c r="AF188" s="129">
        <f t="shared" si="11"/>
        <v>670.35</v>
      </c>
      <c r="AG188" s="130"/>
      <c r="AH188" s="130"/>
      <c r="AI188" s="130">
        <f t="shared" si="12"/>
        <v>1340.7</v>
      </c>
      <c r="AJ188" s="130"/>
      <c r="AK188" s="130"/>
      <c r="AL188" s="130"/>
      <c r="AM188" s="130"/>
      <c r="AN188" s="130"/>
      <c r="AW188" s="62">
        <v>726.87</v>
      </c>
    </row>
    <row r="189" spans="1:49" ht="12" customHeight="1">
      <c r="A189" s="6"/>
      <c r="B189" s="40"/>
      <c r="C189" s="120"/>
      <c r="D189" s="121"/>
      <c r="E189" s="120"/>
      <c r="F189" s="121"/>
      <c r="G189" s="155" t="s">
        <v>55</v>
      </c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7"/>
      <c r="T189" s="184"/>
      <c r="U189" s="185"/>
      <c r="V189" s="186"/>
      <c r="W189" s="187"/>
      <c r="X189" s="188"/>
      <c r="Y189" s="126"/>
      <c r="Z189" s="126"/>
      <c r="AA189" s="126"/>
      <c r="AB189" s="127">
        <f t="shared" si="10"/>
      </c>
      <c r="AC189" s="127"/>
      <c r="AD189" s="127"/>
      <c r="AE189" s="128"/>
      <c r="AF189" s="129">
        <f t="shared" si="11"/>
      </c>
      <c r="AG189" s="130"/>
      <c r="AH189" s="130"/>
      <c r="AI189" s="158">
        <f>SUM(AI176:AN188)</f>
        <v>3468.71</v>
      </c>
      <c r="AJ189" s="158"/>
      <c r="AK189" s="158"/>
      <c r="AL189" s="158"/>
      <c r="AM189" s="158"/>
      <c r="AN189" s="158"/>
      <c r="AW189" s="62"/>
    </row>
    <row r="190" spans="1:49" ht="12" customHeight="1">
      <c r="A190" s="6"/>
      <c r="B190" s="45">
        <v>15</v>
      </c>
      <c r="C190" s="120"/>
      <c r="D190" s="121"/>
      <c r="E190" s="120"/>
      <c r="F190" s="121"/>
      <c r="G190" s="159" t="s">
        <v>403</v>
      </c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1"/>
      <c r="T190" s="124"/>
      <c r="U190" s="125"/>
      <c r="V190" s="152"/>
      <c r="W190" s="153"/>
      <c r="X190" s="154"/>
      <c r="Y190" s="126"/>
      <c r="Z190" s="126"/>
      <c r="AA190" s="126"/>
      <c r="AB190" s="127">
        <f t="shared" si="10"/>
      </c>
      <c r="AC190" s="127"/>
      <c r="AD190" s="127"/>
      <c r="AE190" s="128"/>
      <c r="AF190" s="129">
        <f t="shared" si="11"/>
      </c>
      <c r="AG190" s="130"/>
      <c r="AH190" s="130"/>
      <c r="AI190" s="130">
        <f t="shared" si="12"/>
      </c>
      <c r="AJ190" s="130"/>
      <c r="AK190" s="130"/>
      <c r="AL190" s="130"/>
      <c r="AM190" s="130"/>
      <c r="AN190" s="130"/>
      <c r="AW190" s="62"/>
    </row>
    <row r="191" spans="1:49" ht="12" customHeight="1">
      <c r="A191" s="6"/>
      <c r="B191" s="57" t="s">
        <v>397</v>
      </c>
      <c r="C191" s="120"/>
      <c r="D191" s="121"/>
      <c r="E191" s="120"/>
      <c r="F191" s="121"/>
      <c r="G191" s="226" t="s">
        <v>406</v>
      </c>
      <c r="H191" s="227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228"/>
      <c r="T191" s="124"/>
      <c r="U191" s="125"/>
      <c r="V191" s="152"/>
      <c r="W191" s="153"/>
      <c r="X191" s="154"/>
      <c r="Y191" s="126"/>
      <c r="Z191" s="126"/>
      <c r="AA191" s="126"/>
      <c r="AB191" s="127">
        <f t="shared" si="10"/>
      </c>
      <c r="AC191" s="127"/>
      <c r="AD191" s="127"/>
      <c r="AE191" s="128"/>
      <c r="AF191" s="129">
        <f t="shared" si="11"/>
      </c>
      <c r="AG191" s="130"/>
      <c r="AH191" s="130"/>
      <c r="AI191" s="130">
        <f t="shared" si="12"/>
      </c>
      <c r="AJ191" s="130"/>
      <c r="AK191" s="130"/>
      <c r="AL191" s="130"/>
      <c r="AM191" s="130"/>
      <c r="AN191" s="130"/>
      <c r="AW191" s="62"/>
    </row>
    <row r="192" spans="1:49" ht="12" customHeight="1">
      <c r="A192" s="6"/>
      <c r="B192" s="58" t="s">
        <v>398</v>
      </c>
      <c r="C192" s="131" t="s">
        <v>404</v>
      </c>
      <c r="D192" s="132"/>
      <c r="E192" s="133" t="s">
        <v>37</v>
      </c>
      <c r="F192" s="134"/>
      <c r="G192" s="223" t="s">
        <v>407</v>
      </c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5"/>
      <c r="T192" s="151" t="s">
        <v>38</v>
      </c>
      <c r="U192" s="139"/>
      <c r="V192" s="172">
        <v>39.8</v>
      </c>
      <c r="W192" s="173"/>
      <c r="X192" s="174"/>
      <c r="Y192" s="126">
        <v>30.56</v>
      </c>
      <c r="Z192" s="126"/>
      <c r="AA192" s="126"/>
      <c r="AB192" s="127">
        <f t="shared" si="10"/>
        <v>1216.29</v>
      </c>
      <c r="AC192" s="127"/>
      <c r="AD192" s="127"/>
      <c r="AE192" s="128"/>
      <c r="AF192" s="129">
        <f t="shared" si="11"/>
        <v>38.31</v>
      </c>
      <c r="AG192" s="130"/>
      <c r="AH192" s="130"/>
      <c r="AI192" s="130">
        <f t="shared" si="12"/>
        <v>1524.74</v>
      </c>
      <c r="AJ192" s="130"/>
      <c r="AK192" s="130"/>
      <c r="AL192" s="130"/>
      <c r="AM192" s="130"/>
      <c r="AN192" s="130"/>
      <c r="AW192" s="62">
        <v>47.13</v>
      </c>
    </row>
    <row r="193" spans="1:49" ht="12" customHeight="1">
      <c r="A193" s="6"/>
      <c r="B193" s="58" t="s">
        <v>399</v>
      </c>
      <c r="C193" s="131" t="s">
        <v>405</v>
      </c>
      <c r="D193" s="132"/>
      <c r="E193" s="133" t="s">
        <v>37</v>
      </c>
      <c r="F193" s="134"/>
      <c r="G193" s="220" t="s">
        <v>408</v>
      </c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2"/>
      <c r="T193" s="151" t="s">
        <v>38</v>
      </c>
      <c r="U193" s="139"/>
      <c r="V193" s="172">
        <v>21</v>
      </c>
      <c r="W193" s="173"/>
      <c r="X193" s="174"/>
      <c r="Y193" s="126">
        <v>28.31</v>
      </c>
      <c r="Z193" s="126"/>
      <c r="AA193" s="126"/>
      <c r="AB193" s="127">
        <f aca="true" t="shared" si="13" ref="AB193:AB256">IF(T193="","",ROUND(V193*Y193,2))</f>
        <v>594.51</v>
      </c>
      <c r="AC193" s="127"/>
      <c r="AD193" s="127"/>
      <c r="AE193" s="128"/>
      <c r="AF193" s="129">
        <f aca="true" t="shared" si="14" ref="AF193:AF256">IF(T193="","",ROUND(Y193*(1+$AJ$15),2))</f>
        <v>35.49</v>
      </c>
      <c r="AG193" s="130"/>
      <c r="AH193" s="130"/>
      <c r="AI193" s="130">
        <f aca="true" t="shared" si="15" ref="AI193:AI256">IF(T193="","",ROUND(V193*AF193,2))</f>
        <v>745.29</v>
      </c>
      <c r="AJ193" s="130"/>
      <c r="AK193" s="130"/>
      <c r="AL193" s="130"/>
      <c r="AM193" s="130"/>
      <c r="AN193" s="130"/>
      <c r="AW193" s="62">
        <v>43.91</v>
      </c>
    </row>
    <row r="194" spans="1:49" ht="12" customHeight="1">
      <c r="A194" s="6"/>
      <c r="B194" s="59" t="s">
        <v>400</v>
      </c>
      <c r="C194" s="120"/>
      <c r="D194" s="121"/>
      <c r="E194" s="120"/>
      <c r="F194" s="121"/>
      <c r="G194" s="122" t="s">
        <v>384</v>
      </c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92"/>
      <c r="T194" s="124"/>
      <c r="U194" s="125"/>
      <c r="V194" s="152"/>
      <c r="W194" s="153"/>
      <c r="X194" s="154"/>
      <c r="Y194" s="126"/>
      <c r="Z194" s="126"/>
      <c r="AA194" s="126"/>
      <c r="AB194" s="127">
        <f t="shared" si="13"/>
      </c>
      <c r="AC194" s="127"/>
      <c r="AD194" s="127"/>
      <c r="AE194" s="128"/>
      <c r="AF194" s="129">
        <f t="shared" si="14"/>
      </c>
      <c r="AG194" s="130"/>
      <c r="AH194" s="130"/>
      <c r="AI194" s="130">
        <f t="shared" si="15"/>
      </c>
      <c r="AJ194" s="130"/>
      <c r="AK194" s="130"/>
      <c r="AL194" s="130"/>
      <c r="AM194" s="130"/>
      <c r="AN194" s="130"/>
      <c r="AW194" s="62"/>
    </row>
    <row r="195" spans="1:49" ht="12" customHeight="1">
      <c r="A195" s="6"/>
      <c r="B195" s="60" t="s">
        <v>401</v>
      </c>
      <c r="C195" s="196" t="s">
        <v>409</v>
      </c>
      <c r="D195" s="197"/>
      <c r="E195" s="133"/>
      <c r="F195" s="134"/>
      <c r="G195" s="217" t="s">
        <v>410</v>
      </c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9"/>
      <c r="T195" s="151" t="s">
        <v>57</v>
      </c>
      <c r="U195" s="139"/>
      <c r="V195" s="172">
        <v>9</v>
      </c>
      <c r="W195" s="173"/>
      <c r="X195" s="174"/>
      <c r="Y195" s="126">
        <v>19.45</v>
      </c>
      <c r="Z195" s="126"/>
      <c r="AA195" s="126"/>
      <c r="AB195" s="127">
        <f t="shared" si="13"/>
        <v>175.05</v>
      </c>
      <c r="AC195" s="127"/>
      <c r="AD195" s="127"/>
      <c r="AE195" s="128"/>
      <c r="AF195" s="129">
        <f t="shared" si="14"/>
        <v>24.38</v>
      </c>
      <c r="AG195" s="130"/>
      <c r="AH195" s="130"/>
      <c r="AI195" s="130">
        <f t="shared" si="15"/>
        <v>219.42</v>
      </c>
      <c r="AJ195" s="130"/>
      <c r="AK195" s="130"/>
      <c r="AL195" s="130"/>
      <c r="AM195" s="130"/>
      <c r="AN195" s="130"/>
      <c r="AW195" s="62">
        <v>19.45</v>
      </c>
    </row>
    <row r="196" spans="1:49" ht="12" customHeight="1">
      <c r="A196" s="6"/>
      <c r="B196" s="60" t="s">
        <v>402</v>
      </c>
      <c r="C196" s="201">
        <v>72285</v>
      </c>
      <c r="D196" s="202"/>
      <c r="E196" s="133" t="s">
        <v>37</v>
      </c>
      <c r="F196" s="134"/>
      <c r="G196" s="206" t="s">
        <v>411</v>
      </c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8"/>
      <c r="T196" s="151" t="s">
        <v>57</v>
      </c>
      <c r="U196" s="139"/>
      <c r="V196" s="172">
        <v>4</v>
      </c>
      <c r="W196" s="173"/>
      <c r="X196" s="174"/>
      <c r="Y196" s="126">
        <v>55.47</v>
      </c>
      <c r="Z196" s="126"/>
      <c r="AA196" s="126"/>
      <c r="AB196" s="127">
        <f t="shared" si="13"/>
        <v>221.88</v>
      </c>
      <c r="AC196" s="127"/>
      <c r="AD196" s="127"/>
      <c r="AE196" s="128"/>
      <c r="AF196" s="129">
        <f t="shared" si="14"/>
        <v>69.54</v>
      </c>
      <c r="AG196" s="130"/>
      <c r="AH196" s="130"/>
      <c r="AI196" s="130">
        <f t="shared" si="15"/>
        <v>278.16</v>
      </c>
      <c r="AJ196" s="130"/>
      <c r="AK196" s="130"/>
      <c r="AL196" s="130"/>
      <c r="AM196" s="130"/>
      <c r="AN196" s="130"/>
      <c r="AW196" s="62">
        <v>79.73</v>
      </c>
    </row>
    <row r="197" spans="1:49" ht="12" customHeight="1">
      <c r="A197" s="6"/>
      <c r="B197" s="40"/>
      <c r="C197" s="120"/>
      <c r="D197" s="121"/>
      <c r="E197" s="120"/>
      <c r="F197" s="121"/>
      <c r="G197" s="155" t="s">
        <v>55</v>
      </c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7"/>
      <c r="T197" s="184"/>
      <c r="U197" s="185"/>
      <c r="V197" s="186"/>
      <c r="W197" s="187"/>
      <c r="X197" s="188"/>
      <c r="Y197" s="126"/>
      <c r="Z197" s="126"/>
      <c r="AA197" s="126"/>
      <c r="AB197" s="127">
        <f t="shared" si="13"/>
      </c>
      <c r="AC197" s="127"/>
      <c r="AD197" s="127"/>
      <c r="AE197" s="128"/>
      <c r="AF197" s="129">
        <f t="shared" si="14"/>
      </c>
      <c r="AG197" s="130"/>
      <c r="AH197" s="130"/>
      <c r="AI197" s="158">
        <f>SUM(AI192:AO196)</f>
        <v>2767.6099999999997</v>
      </c>
      <c r="AJ197" s="158"/>
      <c r="AK197" s="158"/>
      <c r="AL197" s="158"/>
      <c r="AM197" s="158"/>
      <c r="AN197" s="158"/>
      <c r="AW197" s="62"/>
    </row>
    <row r="198" spans="1:49" ht="12" customHeight="1">
      <c r="A198" s="6"/>
      <c r="B198" s="45">
        <v>16</v>
      </c>
      <c r="C198" s="120"/>
      <c r="D198" s="121"/>
      <c r="E198" s="120"/>
      <c r="F198" s="121"/>
      <c r="G198" s="159" t="s">
        <v>412</v>
      </c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1"/>
      <c r="T198" s="124"/>
      <c r="U198" s="125"/>
      <c r="V198" s="152"/>
      <c r="W198" s="153"/>
      <c r="X198" s="154"/>
      <c r="Y198" s="126"/>
      <c r="Z198" s="126"/>
      <c r="AA198" s="126"/>
      <c r="AB198" s="127">
        <f t="shared" si="13"/>
      </c>
      <c r="AC198" s="127"/>
      <c r="AD198" s="127"/>
      <c r="AE198" s="128"/>
      <c r="AF198" s="129">
        <f t="shared" si="14"/>
      </c>
      <c r="AG198" s="130"/>
      <c r="AH198" s="130"/>
      <c r="AI198" s="130">
        <f t="shared" si="15"/>
      </c>
      <c r="AJ198" s="130"/>
      <c r="AK198" s="130"/>
      <c r="AL198" s="130"/>
      <c r="AM198" s="130"/>
      <c r="AN198" s="130"/>
      <c r="AW198" s="62"/>
    </row>
    <row r="199" spans="1:49" ht="12" customHeight="1">
      <c r="A199" s="6"/>
      <c r="B199" s="56" t="s">
        <v>413</v>
      </c>
      <c r="C199" s="120"/>
      <c r="D199" s="121"/>
      <c r="E199" s="120"/>
      <c r="F199" s="121"/>
      <c r="G199" s="122" t="s">
        <v>406</v>
      </c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92"/>
      <c r="T199" s="124"/>
      <c r="U199" s="125"/>
      <c r="V199" s="152"/>
      <c r="W199" s="153"/>
      <c r="X199" s="154"/>
      <c r="Y199" s="126"/>
      <c r="Z199" s="126"/>
      <c r="AA199" s="126"/>
      <c r="AB199" s="127">
        <f t="shared" si="13"/>
      </c>
      <c r="AC199" s="127"/>
      <c r="AD199" s="127"/>
      <c r="AE199" s="128"/>
      <c r="AF199" s="129">
        <f t="shared" si="14"/>
      </c>
      <c r="AG199" s="130"/>
      <c r="AH199" s="130"/>
      <c r="AI199" s="130">
        <f t="shared" si="15"/>
      </c>
      <c r="AJ199" s="130"/>
      <c r="AK199" s="130"/>
      <c r="AL199" s="130"/>
      <c r="AM199" s="130"/>
      <c r="AN199" s="130"/>
      <c r="AW199" s="62"/>
    </row>
    <row r="200" spans="1:49" ht="12" customHeight="1">
      <c r="A200" s="6"/>
      <c r="B200" s="40" t="s">
        <v>414</v>
      </c>
      <c r="C200" s="215" t="s">
        <v>419</v>
      </c>
      <c r="D200" s="216"/>
      <c r="E200" s="133" t="s">
        <v>37</v>
      </c>
      <c r="F200" s="134"/>
      <c r="G200" s="209" t="s">
        <v>422</v>
      </c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1"/>
      <c r="T200" s="151" t="s">
        <v>342</v>
      </c>
      <c r="U200" s="139"/>
      <c r="V200" s="172">
        <v>4</v>
      </c>
      <c r="W200" s="173"/>
      <c r="X200" s="174"/>
      <c r="Y200" s="126">
        <v>96.32</v>
      </c>
      <c r="Z200" s="126"/>
      <c r="AA200" s="126"/>
      <c r="AB200" s="127">
        <f t="shared" si="13"/>
        <v>385.28</v>
      </c>
      <c r="AC200" s="127"/>
      <c r="AD200" s="127"/>
      <c r="AE200" s="128"/>
      <c r="AF200" s="129">
        <f t="shared" si="14"/>
        <v>120.75</v>
      </c>
      <c r="AG200" s="130"/>
      <c r="AH200" s="130"/>
      <c r="AI200" s="130">
        <f t="shared" si="15"/>
        <v>483</v>
      </c>
      <c r="AJ200" s="130"/>
      <c r="AK200" s="130"/>
      <c r="AL200" s="130"/>
      <c r="AM200" s="130"/>
      <c r="AN200" s="130"/>
      <c r="AW200" s="62">
        <v>96.32</v>
      </c>
    </row>
    <row r="201" spans="1:49" ht="12" customHeight="1">
      <c r="A201" s="6"/>
      <c r="B201" s="40" t="s">
        <v>415</v>
      </c>
      <c r="C201" s="196" t="s">
        <v>404</v>
      </c>
      <c r="D201" s="197"/>
      <c r="E201" s="133" t="s">
        <v>37</v>
      </c>
      <c r="F201" s="134"/>
      <c r="G201" s="203" t="s">
        <v>423</v>
      </c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5"/>
      <c r="T201" s="151" t="s">
        <v>38</v>
      </c>
      <c r="U201" s="139"/>
      <c r="V201" s="172">
        <v>60.2</v>
      </c>
      <c r="W201" s="173"/>
      <c r="X201" s="174"/>
      <c r="Y201" s="126">
        <v>30.56</v>
      </c>
      <c r="Z201" s="126"/>
      <c r="AA201" s="126"/>
      <c r="AB201" s="127">
        <f t="shared" si="13"/>
        <v>1839.71</v>
      </c>
      <c r="AC201" s="127"/>
      <c r="AD201" s="127"/>
      <c r="AE201" s="128"/>
      <c r="AF201" s="129">
        <f t="shared" si="14"/>
        <v>38.31</v>
      </c>
      <c r="AG201" s="130"/>
      <c r="AH201" s="130"/>
      <c r="AI201" s="130">
        <f t="shared" si="15"/>
        <v>2306.26</v>
      </c>
      <c r="AJ201" s="130"/>
      <c r="AK201" s="130"/>
      <c r="AL201" s="130"/>
      <c r="AM201" s="130"/>
      <c r="AN201" s="130"/>
      <c r="AW201" s="62">
        <v>47.13</v>
      </c>
    </row>
    <row r="202" spans="1:49" ht="12" customHeight="1">
      <c r="A202" s="6"/>
      <c r="B202" s="40" t="s">
        <v>416</v>
      </c>
      <c r="C202" s="196" t="s">
        <v>405</v>
      </c>
      <c r="D202" s="197"/>
      <c r="E202" s="133" t="s">
        <v>37</v>
      </c>
      <c r="F202" s="134"/>
      <c r="G202" s="203" t="s">
        <v>424</v>
      </c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5"/>
      <c r="T202" s="151" t="s">
        <v>38</v>
      </c>
      <c r="U202" s="139"/>
      <c r="V202" s="172">
        <v>3.4</v>
      </c>
      <c r="W202" s="173"/>
      <c r="X202" s="174"/>
      <c r="Y202" s="126">
        <v>30.31</v>
      </c>
      <c r="Z202" s="126"/>
      <c r="AA202" s="126"/>
      <c r="AB202" s="127">
        <f t="shared" si="13"/>
        <v>103.05</v>
      </c>
      <c r="AC202" s="127"/>
      <c r="AD202" s="127"/>
      <c r="AE202" s="128"/>
      <c r="AF202" s="129">
        <f t="shared" si="14"/>
        <v>38</v>
      </c>
      <c r="AG202" s="130"/>
      <c r="AH202" s="130"/>
      <c r="AI202" s="130">
        <f t="shared" si="15"/>
        <v>129.2</v>
      </c>
      <c r="AJ202" s="130"/>
      <c r="AK202" s="130"/>
      <c r="AL202" s="130"/>
      <c r="AM202" s="130"/>
      <c r="AN202" s="130"/>
      <c r="AW202" s="62">
        <v>43.91</v>
      </c>
    </row>
    <row r="203" spans="1:49" ht="12" customHeight="1">
      <c r="A203" s="6"/>
      <c r="B203" s="40" t="s">
        <v>417</v>
      </c>
      <c r="C203" s="196" t="s">
        <v>420</v>
      </c>
      <c r="D203" s="197"/>
      <c r="E203" s="133" t="s">
        <v>37</v>
      </c>
      <c r="F203" s="134"/>
      <c r="G203" s="203" t="s">
        <v>425</v>
      </c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5"/>
      <c r="T203" s="151" t="s">
        <v>38</v>
      </c>
      <c r="U203" s="139"/>
      <c r="V203" s="140">
        <v>2.65</v>
      </c>
      <c r="W203" s="141"/>
      <c r="X203" s="142"/>
      <c r="Y203" s="126">
        <v>20.29</v>
      </c>
      <c r="Z203" s="126"/>
      <c r="AA203" s="126"/>
      <c r="AB203" s="127">
        <f t="shared" si="13"/>
        <v>53.77</v>
      </c>
      <c r="AC203" s="127"/>
      <c r="AD203" s="127"/>
      <c r="AE203" s="128"/>
      <c r="AF203" s="129">
        <f t="shared" si="14"/>
        <v>25.44</v>
      </c>
      <c r="AG203" s="130"/>
      <c r="AH203" s="130"/>
      <c r="AI203" s="130">
        <f t="shared" si="15"/>
        <v>67.42</v>
      </c>
      <c r="AJ203" s="130"/>
      <c r="AK203" s="130"/>
      <c r="AL203" s="130"/>
      <c r="AM203" s="130"/>
      <c r="AN203" s="130"/>
      <c r="AW203" s="62">
        <v>32.3</v>
      </c>
    </row>
    <row r="204" spans="1:49" ht="12" customHeight="1">
      <c r="A204" s="6"/>
      <c r="B204" s="40" t="s">
        <v>418</v>
      </c>
      <c r="C204" s="196" t="s">
        <v>421</v>
      </c>
      <c r="D204" s="197"/>
      <c r="E204" s="133" t="s">
        <v>37</v>
      </c>
      <c r="F204" s="134"/>
      <c r="G204" s="212" t="s">
        <v>426</v>
      </c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4"/>
      <c r="T204" s="151" t="s">
        <v>38</v>
      </c>
      <c r="U204" s="139"/>
      <c r="V204" s="172">
        <v>9.8</v>
      </c>
      <c r="W204" s="173"/>
      <c r="X204" s="174"/>
      <c r="Y204" s="126">
        <v>15.22</v>
      </c>
      <c r="Z204" s="126"/>
      <c r="AA204" s="126"/>
      <c r="AB204" s="127">
        <f t="shared" si="13"/>
        <v>149.16</v>
      </c>
      <c r="AC204" s="127"/>
      <c r="AD204" s="127"/>
      <c r="AE204" s="128"/>
      <c r="AF204" s="129">
        <f t="shared" si="14"/>
        <v>19.08</v>
      </c>
      <c r="AG204" s="130"/>
      <c r="AH204" s="130"/>
      <c r="AI204" s="130">
        <f t="shared" si="15"/>
        <v>186.98</v>
      </c>
      <c r="AJ204" s="130"/>
      <c r="AK204" s="130"/>
      <c r="AL204" s="130"/>
      <c r="AM204" s="130"/>
      <c r="AN204" s="130"/>
      <c r="AW204" s="62">
        <v>23.47</v>
      </c>
    </row>
    <row r="205" spans="1:49" ht="12" customHeight="1">
      <c r="A205" s="6"/>
      <c r="B205" s="56" t="s">
        <v>427</v>
      </c>
      <c r="C205" s="120"/>
      <c r="D205" s="121"/>
      <c r="E205" s="120"/>
      <c r="F205" s="121"/>
      <c r="G205" s="122" t="s">
        <v>384</v>
      </c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92"/>
      <c r="T205" s="124"/>
      <c r="U205" s="125"/>
      <c r="V205" s="152"/>
      <c r="W205" s="153"/>
      <c r="X205" s="154"/>
      <c r="Y205" s="126"/>
      <c r="Z205" s="126"/>
      <c r="AA205" s="126"/>
      <c r="AB205" s="127">
        <f t="shared" si="13"/>
      </c>
      <c r="AC205" s="127"/>
      <c r="AD205" s="127"/>
      <c r="AE205" s="128"/>
      <c r="AF205" s="129">
        <f t="shared" si="14"/>
      </c>
      <c r="AG205" s="130"/>
      <c r="AH205" s="130"/>
      <c r="AI205" s="130">
        <f t="shared" si="15"/>
      </c>
      <c r="AJ205" s="130"/>
      <c r="AK205" s="130"/>
      <c r="AL205" s="130"/>
      <c r="AM205" s="130"/>
      <c r="AN205" s="130"/>
      <c r="AW205" s="62"/>
    </row>
    <row r="206" spans="1:49" ht="12" customHeight="1">
      <c r="A206" s="6"/>
      <c r="B206" s="40" t="s">
        <v>428</v>
      </c>
      <c r="C206" s="201">
        <v>40777</v>
      </c>
      <c r="D206" s="202"/>
      <c r="E206" s="133" t="s">
        <v>37</v>
      </c>
      <c r="F206" s="134"/>
      <c r="G206" s="209" t="s">
        <v>434</v>
      </c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1"/>
      <c r="T206" s="151" t="s">
        <v>57</v>
      </c>
      <c r="U206" s="139"/>
      <c r="V206" s="172">
        <v>5</v>
      </c>
      <c r="W206" s="173"/>
      <c r="X206" s="174"/>
      <c r="Y206" s="126">
        <v>25.36</v>
      </c>
      <c r="Z206" s="126"/>
      <c r="AA206" s="126"/>
      <c r="AB206" s="127">
        <f t="shared" si="13"/>
        <v>126.8</v>
      </c>
      <c r="AC206" s="127"/>
      <c r="AD206" s="127"/>
      <c r="AE206" s="128"/>
      <c r="AF206" s="129">
        <f t="shared" si="14"/>
        <v>31.79</v>
      </c>
      <c r="AG206" s="130"/>
      <c r="AH206" s="130"/>
      <c r="AI206" s="130">
        <f t="shared" si="15"/>
        <v>158.95</v>
      </c>
      <c r="AJ206" s="130"/>
      <c r="AK206" s="130"/>
      <c r="AL206" s="130"/>
      <c r="AM206" s="130"/>
      <c r="AN206" s="130"/>
      <c r="AW206" s="62">
        <v>37.31</v>
      </c>
    </row>
    <row r="207" spans="1:49" ht="12" customHeight="1">
      <c r="A207" s="6"/>
      <c r="B207" s="40" t="s">
        <v>429</v>
      </c>
      <c r="C207" s="201">
        <v>85426</v>
      </c>
      <c r="D207" s="202"/>
      <c r="E207" s="133" t="s">
        <v>37</v>
      </c>
      <c r="F207" s="134"/>
      <c r="G207" s="203" t="s">
        <v>435</v>
      </c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5"/>
      <c r="T207" s="151" t="s">
        <v>57</v>
      </c>
      <c r="U207" s="139"/>
      <c r="V207" s="172">
        <v>1</v>
      </c>
      <c r="W207" s="173"/>
      <c r="X207" s="174"/>
      <c r="Y207" s="126">
        <v>61.29</v>
      </c>
      <c r="Z207" s="126"/>
      <c r="AA207" s="126"/>
      <c r="AB207" s="127">
        <f t="shared" si="13"/>
        <v>61.29</v>
      </c>
      <c r="AC207" s="127"/>
      <c r="AD207" s="127"/>
      <c r="AE207" s="128"/>
      <c r="AF207" s="129">
        <f t="shared" si="14"/>
        <v>76.83</v>
      </c>
      <c r="AG207" s="130"/>
      <c r="AH207" s="130"/>
      <c r="AI207" s="130">
        <f t="shared" si="15"/>
        <v>76.83</v>
      </c>
      <c r="AJ207" s="130"/>
      <c r="AK207" s="130"/>
      <c r="AL207" s="130"/>
      <c r="AM207" s="130"/>
      <c r="AN207" s="130"/>
      <c r="AW207" s="62">
        <v>83.94</v>
      </c>
    </row>
    <row r="208" spans="1:49" ht="12" customHeight="1">
      <c r="A208" s="6"/>
      <c r="B208" s="40" t="s">
        <v>430</v>
      </c>
      <c r="C208" s="196" t="s">
        <v>432</v>
      </c>
      <c r="D208" s="197"/>
      <c r="E208" s="133" t="s">
        <v>37</v>
      </c>
      <c r="F208" s="134"/>
      <c r="G208" s="206" t="s">
        <v>436</v>
      </c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8"/>
      <c r="T208" s="151" t="s">
        <v>57</v>
      </c>
      <c r="U208" s="139"/>
      <c r="V208" s="172">
        <v>2</v>
      </c>
      <c r="W208" s="173"/>
      <c r="X208" s="174"/>
      <c r="Y208" s="126">
        <v>105.14</v>
      </c>
      <c r="Z208" s="126"/>
      <c r="AA208" s="126"/>
      <c r="AB208" s="127">
        <f t="shared" si="13"/>
        <v>210.28</v>
      </c>
      <c r="AC208" s="127"/>
      <c r="AD208" s="127"/>
      <c r="AE208" s="128"/>
      <c r="AF208" s="129">
        <f t="shared" si="14"/>
        <v>131.81</v>
      </c>
      <c r="AG208" s="130"/>
      <c r="AH208" s="130"/>
      <c r="AI208" s="130">
        <f t="shared" si="15"/>
        <v>263.62</v>
      </c>
      <c r="AJ208" s="130"/>
      <c r="AK208" s="130"/>
      <c r="AL208" s="130"/>
      <c r="AM208" s="130"/>
      <c r="AN208" s="130"/>
      <c r="AW208" s="62">
        <v>147.64</v>
      </c>
    </row>
    <row r="209" spans="1:49" ht="12" customHeight="1">
      <c r="A209" s="6"/>
      <c r="B209" s="40" t="s">
        <v>431</v>
      </c>
      <c r="C209" s="196" t="s">
        <v>433</v>
      </c>
      <c r="D209" s="197"/>
      <c r="E209" s="133" t="s">
        <v>37</v>
      </c>
      <c r="F209" s="134"/>
      <c r="G209" s="198" t="s">
        <v>437</v>
      </c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200"/>
      <c r="T209" s="151" t="s">
        <v>57</v>
      </c>
      <c r="U209" s="139"/>
      <c r="V209" s="172">
        <v>4</v>
      </c>
      <c r="W209" s="173"/>
      <c r="X209" s="174"/>
      <c r="Y209" s="126">
        <v>240.3</v>
      </c>
      <c r="Z209" s="126"/>
      <c r="AA209" s="126"/>
      <c r="AB209" s="127">
        <f t="shared" si="13"/>
        <v>961.2</v>
      </c>
      <c r="AC209" s="127"/>
      <c r="AD209" s="127"/>
      <c r="AE209" s="128"/>
      <c r="AF209" s="129">
        <f t="shared" si="14"/>
        <v>301.25</v>
      </c>
      <c r="AG209" s="130"/>
      <c r="AH209" s="130"/>
      <c r="AI209" s="130">
        <f t="shared" si="15"/>
        <v>1205</v>
      </c>
      <c r="AJ209" s="130"/>
      <c r="AK209" s="130"/>
      <c r="AL209" s="130"/>
      <c r="AM209" s="130"/>
      <c r="AN209" s="130"/>
      <c r="AW209" s="62">
        <v>213.51</v>
      </c>
    </row>
    <row r="210" spans="1:49" ht="12" customHeight="1">
      <c r="A210" s="6"/>
      <c r="B210" s="40"/>
      <c r="C210" s="120"/>
      <c r="D210" s="121"/>
      <c r="E210" s="120"/>
      <c r="F210" s="121"/>
      <c r="G210" s="155" t="s">
        <v>55</v>
      </c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7"/>
      <c r="T210" s="184"/>
      <c r="U210" s="185"/>
      <c r="V210" s="186"/>
      <c r="W210" s="187"/>
      <c r="X210" s="188"/>
      <c r="Y210" s="126"/>
      <c r="Z210" s="126"/>
      <c r="AA210" s="126"/>
      <c r="AB210" s="127">
        <f>IF(T210="","",ROUND(V210*Y210,2))</f>
      </c>
      <c r="AC210" s="127"/>
      <c r="AD210" s="127"/>
      <c r="AE210" s="128"/>
      <c r="AF210" s="129">
        <f>IF(T210="","",ROUND(Y210*(1+$AJ$15),2))</f>
      </c>
      <c r="AG210" s="130"/>
      <c r="AH210" s="130"/>
      <c r="AI210" s="158">
        <f>SUM(AI200:AO209)</f>
        <v>4877.26</v>
      </c>
      <c r="AJ210" s="158"/>
      <c r="AK210" s="158"/>
      <c r="AL210" s="158"/>
      <c r="AM210" s="158"/>
      <c r="AN210" s="158"/>
      <c r="AW210" s="62"/>
    </row>
    <row r="211" spans="1:49" ht="12" customHeight="1">
      <c r="A211" s="6"/>
      <c r="B211" s="45">
        <v>17</v>
      </c>
      <c r="C211" s="120"/>
      <c r="D211" s="121"/>
      <c r="E211" s="120"/>
      <c r="F211" s="121"/>
      <c r="G211" s="159" t="s">
        <v>438</v>
      </c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1"/>
      <c r="T211" s="124"/>
      <c r="U211" s="125"/>
      <c r="V211" s="152"/>
      <c r="W211" s="153"/>
      <c r="X211" s="154"/>
      <c r="Y211" s="126"/>
      <c r="Z211" s="126"/>
      <c r="AA211" s="126"/>
      <c r="AB211" s="127">
        <f t="shared" si="13"/>
      </c>
      <c r="AC211" s="127"/>
      <c r="AD211" s="127"/>
      <c r="AE211" s="128"/>
      <c r="AF211" s="129">
        <f t="shared" si="14"/>
      </c>
      <c r="AG211" s="130"/>
      <c r="AH211" s="130"/>
      <c r="AI211" s="130">
        <f t="shared" si="15"/>
      </c>
      <c r="AJ211" s="130"/>
      <c r="AK211" s="130"/>
      <c r="AL211" s="130"/>
      <c r="AM211" s="130"/>
      <c r="AN211" s="130"/>
      <c r="AW211" s="62"/>
    </row>
    <row r="212" spans="1:49" ht="12" customHeight="1">
      <c r="A212" s="6"/>
      <c r="B212" s="40" t="s">
        <v>439</v>
      </c>
      <c r="C212" s="162" t="s">
        <v>440</v>
      </c>
      <c r="D212" s="150"/>
      <c r="E212" s="133" t="s">
        <v>37</v>
      </c>
      <c r="F212" s="134"/>
      <c r="G212" s="163" t="s">
        <v>441</v>
      </c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8"/>
      <c r="T212" s="151" t="s">
        <v>57</v>
      </c>
      <c r="U212" s="139"/>
      <c r="V212" s="172">
        <v>2</v>
      </c>
      <c r="W212" s="173"/>
      <c r="X212" s="174"/>
      <c r="Y212" s="126">
        <v>95.25</v>
      </c>
      <c r="Z212" s="126"/>
      <c r="AA212" s="126"/>
      <c r="AB212" s="127">
        <f t="shared" si="13"/>
        <v>190.5</v>
      </c>
      <c r="AC212" s="127"/>
      <c r="AD212" s="127"/>
      <c r="AE212" s="128"/>
      <c r="AF212" s="129">
        <f t="shared" si="14"/>
        <v>119.41</v>
      </c>
      <c r="AG212" s="130"/>
      <c r="AH212" s="130"/>
      <c r="AI212" s="130">
        <f t="shared" si="15"/>
        <v>238.82</v>
      </c>
      <c r="AJ212" s="130"/>
      <c r="AK212" s="130"/>
      <c r="AL212" s="130"/>
      <c r="AM212" s="130"/>
      <c r="AN212" s="130"/>
      <c r="AW212" s="62">
        <v>133.23</v>
      </c>
    </row>
    <row r="213" spans="1:49" ht="12" customHeight="1">
      <c r="A213" s="6"/>
      <c r="B213" s="40" t="s">
        <v>509</v>
      </c>
      <c r="C213" s="149" t="s">
        <v>259</v>
      </c>
      <c r="D213" s="150"/>
      <c r="E213" s="133"/>
      <c r="F213" s="134"/>
      <c r="G213" s="146" t="s">
        <v>511</v>
      </c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8"/>
      <c r="T213" s="151" t="s">
        <v>57</v>
      </c>
      <c r="U213" s="139"/>
      <c r="V213" s="172">
        <v>3</v>
      </c>
      <c r="W213" s="173"/>
      <c r="X213" s="174"/>
      <c r="Y213" s="126">
        <v>64.16</v>
      </c>
      <c r="Z213" s="126"/>
      <c r="AA213" s="126"/>
      <c r="AB213" s="127">
        <f>IF(T213="","",ROUND(V213*Y213,2))</f>
        <v>192.48</v>
      </c>
      <c r="AC213" s="127"/>
      <c r="AD213" s="127"/>
      <c r="AE213" s="128"/>
      <c r="AF213" s="129">
        <f>IF(T213="","",ROUND(Y213*(1+$AJ$15),2))</f>
        <v>80.43</v>
      </c>
      <c r="AG213" s="130"/>
      <c r="AH213" s="130"/>
      <c r="AI213" s="130">
        <f>IF(T213="","",ROUND(V213*AF213,2))</f>
        <v>241.29</v>
      </c>
      <c r="AJ213" s="130"/>
      <c r="AK213" s="130"/>
      <c r="AL213" s="130"/>
      <c r="AM213" s="130"/>
      <c r="AN213" s="130"/>
      <c r="AW213" s="62"/>
    </row>
    <row r="214" spans="1:49" ht="12" customHeight="1">
      <c r="A214" s="6"/>
      <c r="B214" s="40" t="s">
        <v>510</v>
      </c>
      <c r="C214" s="149" t="s">
        <v>259</v>
      </c>
      <c r="D214" s="150"/>
      <c r="E214" s="133"/>
      <c r="F214" s="134"/>
      <c r="G214" s="146" t="s">
        <v>512</v>
      </c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8"/>
      <c r="T214" s="151" t="s">
        <v>57</v>
      </c>
      <c r="U214" s="139"/>
      <c r="V214" s="172">
        <v>4</v>
      </c>
      <c r="W214" s="173"/>
      <c r="X214" s="174"/>
      <c r="Y214" s="126">
        <v>78.23</v>
      </c>
      <c r="Z214" s="126"/>
      <c r="AA214" s="126"/>
      <c r="AB214" s="127">
        <f>IF(T214="","",ROUND(V214*Y214,2))</f>
        <v>312.92</v>
      </c>
      <c r="AC214" s="127"/>
      <c r="AD214" s="127"/>
      <c r="AE214" s="128"/>
      <c r="AF214" s="129">
        <f>IF(T214="","",ROUND(Y214*(1+$AJ$15),2))</f>
        <v>98.07</v>
      </c>
      <c r="AG214" s="130"/>
      <c r="AH214" s="130"/>
      <c r="AI214" s="130">
        <f>IF(T214="","",ROUND(V214*AF214,2))</f>
        <v>392.28</v>
      </c>
      <c r="AJ214" s="130"/>
      <c r="AK214" s="130"/>
      <c r="AL214" s="130"/>
      <c r="AM214" s="130"/>
      <c r="AN214" s="130"/>
      <c r="AW214" s="62"/>
    </row>
    <row r="215" spans="1:49" ht="12" customHeight="1">
      <c r="A215" s="6"/>
      <c r="B215" s="40"/>
      <c r="C215" s="120"/>
      <c r="D215" s="121"/>
      <c r="E215" s="120"/>
      <c r="F215" s="121"/>
      <c r="G215" s="155" t="s">
        <v>55</v>
      </c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7"/>
      <c r="T215" s="184"/>
      <c r="U215" s="185"/>
      <c r="V215" s="186"/>
      <c r="W215" s="187"/>
      <c r="X215" s="188"/>
      <c r="Y215" s="126"/>
      <c r="Z215" s="126"/>
      <c r="AA215" s="126"/>
      <c r="AB215" s="127">
        <f t="shared" si="13"/>
      </c>
      <c r="AC215" s="127"/>
      <c r="AD215" s="127"/>
      <c r="AE215" s="128"/>
      <c r="AF215" s="129">
        <f t="shared" si="14"/>
      </c>
      <c r="AG215" s="130"/>
      <c r="AH215" s="130"/>
      <c r="AI215" s="158">
        <f>SUM(AI212:AO214)</f>
        <v>872.39</v>
      </c>
      <c r="AJ215" s="158"/>
      <c r="AK215" s="158"/>
      <c r="AL215" s="158"/>
      <c r="AM215" s="158"/>
      <c r="AN215" s="158"/>
      <c r="AW215" s="62"/>
    </row>
    <row r="216" spans="1:49" ht="12" customHeight="1">
      <c r="A216" s="6"/>
      <c r="B216" s="45">
        <v>18</v>
      </c>
      <c r="C216" s="120"/>
      <c r="D216" s="121"/>
      <c r="E216" s="120"/>
      <c r="F216" s="121"/>
      <c r="G216" s="159" t="s">
        <v>442</v>
      </c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1"/>
      <c r="T216" s="124"/>
      <c r="U216" s="125"/>
      <c r="V216" s="152"/>
      <c r="W216" s="153"/>
      <c r="X216" s="154"/>
      <c r="Y216" s="126"/>
      <c r="Z216" s="126"/>
      <c r="AA216" s="126"/>
      <c r="AB216" s="127">
        <f t="shared" si="13"/>
      </c>
      <c r="AC216" s="127"/>
      <c r="AD216" s="127"/>
      <c r="AE216" s="128"/>
      <c r="AF216" s="129">
        <f t="shared" si="14"/>
      </c>
      <c r="AG216" s="130"/>
      <c r="AH216" s="130"/>
      <c r="AI216" s="130">
        <f t="shared" si="15"/>
      </c>
      <c r="AJ216" s="130"/>
      <c r="AK216" s="130"/>
      <c r="AL216" s="130"/>
      <c r="AM216" s="130"/>
      <c r="AN216" s="130"/>
      <c r="AW216" s="62"/>
    </row>
    <row r="217" spans="1:49" ht="12" customHeight="1">
      <c r="A217" s="6"/>
      <c r="B217" s="56" t="s">
        <v>443</v>
      </c>
      <c r="C217" s="120"/>
      <c r="D217" s="121"/>
      <c r="E217" s="120"/>
      <c r="F217" s="121"/>
      <c r="G217" s="122" t="s">
        <v>445</v>
      </c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92"/>
      <c r="T217" s="124"/>
      <c r="U217" s="125"/>
      <c r="V217" s="152"/>
      <c r="W217" s="153"/>
      <c r="X217" s="154"/>
      <c r="Y217" s="126"/>
      <c r="Z217" s="126"/>
      <c r="AA217" s="126"/>
      <c r="AB217" s="127">
        <f t="shared" si="13"/>
      </c>
      <c r="AC217" s="127"/>
      <c r="AD217" s="127"/>
      <c r="AE217" s="128"/>
      <c r="AF217" s="129">
        <f t="shared" si="14"/>
      </c>
      <c r="AG217" s="130"/>
      <c r="AH217" s="130"/>
      <c r="AI217" s="130">
        <f t="shared" si="15"/>
      </c>
      <c r="AJ217" s="130"/>
      <c r="AK217" s="130"/>
      <c r="AL217" s="130"/>
      <c r="AM217" s="130"/>
      <c r="AN217" s="130"/>
      <c r="AW217" s="62"/>
    </row>
    <row r="218" spans="1:49" ht="12" customHeight="1">
      <c r="A218" s="6"/>
      <c r="B218" s="40" t="s">
        <v>444</v>
      </c>
      <c r="C218" s="131">
        <v>6021</v>
      </c>
      <c r="D218" s="132"/>
      <c r="E218" s="133" t="s">
        <v>37</v>
      </c>
      <c r="F218" s="134"/>
      <c r="G218" s="181" t="s">
        <v>458</v>
      </c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3"/>
      <c r="T218" s="151" t="s">
        <v>57</v>
      </c>
      <c r="U218" s="139"/>
      <c r="V218" s="172">
        <v>4</v>
      </c>
      <c r="W218" s="173"/>
      <c r="X218" s="174"/>
      <c r="Y218" s="126">
        <v>140.26</v>
      </c>
      <c r="Z218" s="126"/>
      <c r="AA218" s="126"/>
      <c r="AB218" s="127">
        <f t="shared" si="13"/>
        <v>561.04</v>
      </c>
      <c r="AC218" s="127"/>
      <c r="AD218" s="127"/>
      <c r="AE218" s="128"/>
      <c r="AF218" s="129">
        <f t="shared" si="14"/>
        <v>175.83</v>
      </c>
      <c r="AG218" s="130"/>
      <c r="AH218" s="130"/>
      <c r="AI218" s="130">
        <f t="shared" si="15"/>
        <v>703.32</v>
      </c>
      <c r="AJ218" s="130"/>
      <c r="AK218" s="130"/>
      <c r="AL218" s="130"/>
      <c r="AM218" s="130"/>
      <c r="AN218" s="130"/>
      <c r="AW218" s="62">
        <v>188.76</v>
      </c>
    </row>
    <row r="219" spans="1:49" ht="12" customHeight="1">
      <c r="A219" s="6"/>
      <c r="B219" s="40" t="s">
        <v>446</v>
      </c>
      <c r="C219" s="131" t="s">
        <v>454</v>
      </c>
      <c r="D219" s="132"/>
      <c r="E219" s="133" t="s">
        <v>37</v>
      </c>
      <c r="F219" s="134"/>
      <c r="G219" s="135" t="s">
        <v>459</v>
      </c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7"/>
      <c r="T219" s="151" t="s">
        <v>57</v>
      </c>
      <c r="U219" s="139"/>
      <c r="V219" s="172">
        <v>4</v>
      </c>
      <c r="W219" s="173"/>
      <c r="X219" s="174"/>
      <c r="Y219" s="126">
        <v>18.6</v>
      </c>
      <c r="Z219" s="126"/>
      <c r="AA219" s="126"/>
      <c r="AB219" s="127">
        <f t="shared" si="13"/>
        <v>74.4</v>
      </c>
      <c r="AC219" s="127"/>
      <c r="AD219" s="127"/>
      <c r="AE219" s="128"/>
      <c r="AF219" s="129">
        <f t="shared" si="14"/>
        <v>23.32</v>
      </c>
      <c r="AG219" s="130"/>
      <c r="AH219" s="130"/>
      <c r="AI219" s="130">
        <f t="shared" si="15"/>
        <v>93.28</v>
      </c>
      <c r="AJ219" s="130"/>
      <c r="AK219" s="130"/>
      <c r="AL219" s="130"/>
      <c r="AM219" s="130"/>
      <c r="AN219" s="130"/>
      <c r="AW219" s="62">
        <v>25.37</v>
      </c>
    </row>
    <row r="220" spans="1:49" ht="12" customHeight="1">
      <c r="A220" s="6"/>
      <c r="B220" s="40" t="s">
        <v>447</v>
      </c>
      <c r="C220" s="131" t="s">
        <v>455</v>
      </c>
      <c r="D220" s="132"/>
      <c r="E220" s="133" t="s">
        <v>37</v>
      </c>
      <c r="F220" s="134"/>
      <c r="G220" s="193" t="s">
        <v>460</v>
      </c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5"/>
      <c r="T220" s="151" t="s">
        <v>57</v>
      </c>
      <c r="U220" s="139"/>
      <c r="V220" s="172">
        <v>4</v>
      </c>
      <c r="W220" s="173"/>
      <c r="X220" s="174"/>
      <c r="Y220" s="126">
        <v>51.88</v>
      </c>
      <c r="Z220" s="126"/>
      <c r="AA220" s="126"/>
      <c r="AB220" s="127">
        <f t="shared" si="13"/>
        <v>207.52</v>
      </c>
      <c r="AC220" s="127"/>
      <c r="AD220" s="127"/>
      <c r="AE220" s="128"/>
      <c r="AF220" s="129">
        <f t="shared" si="14"/>
        <v>65.04</v>
      </c>
      <c r="AG220" s="130"/>
      <c r="AH220" s="130"/>
      <c r="AI220" s="130">
        <f t="shared" si="15"/>
        <v>260.16</v>
      </c>
      <c r="AJ220" s="130"/>
      <c r="AK220" s="130"/>
      <c r="AL220" s="130"/>
      <c r="AM220" s="130"/>
      <c r="AN220" s="130"/>
      <c r="AW220" s="62">
        <v>51.88</v>
      </c>
    </row>
    <row r="221" spans="1:49" ht="12" customHeight="1">
      <c r="A221" s="6"/>
      <c r="B221" s="40" t="s">
        <v>448</v>
      </c>
      <c r="C221" s="131">
        <v>86927</v>
      </c>
      <c r="D221" s="132"/>
      <c r="E221" s="133" t="s">
        <v>37</v>
      </c>
      <c r="F221" s="134"/>
      <c r="G221" s="135" t="s">
        <v>461</v>
      </c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7"/>
      <c r="T221" s="151" t="s">
        <v>57</v>
      </c>
      <c r="U221" s="139"/>
      <c r="V221" s="172">
        <v>1</v>
      </c>
      <c r="W221" s="173"/>
      <c r="X221" s="174"/>
      <c r="Y221" s="126">
        <v>90.58</v>
      </c>
      <c r="Z221" s="126"/>
      <c r="AA221" s="126"/>
      <c r="AB221" s="127">
        <f t="shared" si="13"/>
        <v>90.58</v>
      </c>
      <c r="AC221" s="127"/>
      <c r="AD221" s="127"/>
      <c r="AE221" s="128"/>
      <c r="AF221" s="129">
        <f t="shared" si="14"/>
        <v>113.55</v>
      </c>
      <c r="AG221" s="130"/>
      <c r="AH221" s="130"/>
      <c r="AI221" s="130">
        <f t="shared" si="15"/>
        <v>113.55</v>
      </c>
      <c r="AJ221" s="130"/>
      <c r="AK221" s="130"/>
      <c r="AL221" s="130"/>
      <c r="AM221" s="130"/>
      <c r="AN221" s="130"/>
      <c r="AW221" s="62">
        <v>288.76</v>
      </c>
    </row>
    <row r="222" spans="1:49" ht="12" customHeight="1">
      <c r="A222" s="6"/>
      <c r="B222" s="40" t="s">
        <v>449</v>
      </c>
      <c r="C222" s="131">
        <v>86889</v>
      </c>
      <c r="D222" s="132"/>
      <c r="E222" s="133" t="s">
        <v>37</v>
      </c>
      <c r="F222" s="134"/>
      <c r="G222" s="193" t="s">
        <v>462</v>
      </c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5"/>
      <c r="T222" s="151" t="s">
        <v>57</v>
      </c>
      <c r="U222" s="139"/>
      <c r="V222" s="172">
        <v>1</v>
      </c>
      <c r="W222" s="173"/>
      <c r="X222" s="174"/>
      <c r="Y222" s="126">
        <v>272.33</v>
      </c>
      <c r="Z222" s="126"/>
      <c r="AA222" s="126"/>
      <c r="AB222" s="127">
        <f t="shared" si="13"/>
        <v>272.33</v>
      </c>
      <c r="AC222" s="127"/>
      <c r="AD222" s="127"/>
      <c r="AE222" s="128"/>
      <c r="AF222" s="129">
        <f t="shared" si="14"/>
        <v>341.4</v>
      </c>
      <c r="AG222" s="130"/>
      <c r="AH222" s="130"/>
      <c r="AI222" s="130">
        <f t="shared" si="15"/>
        <v>341.4</v>
      </c>
      <c r="AJ222" s="130"/>
      <c r="AK222" s="130"/>
      <c r="AL222" s="130"/>
      <c r="AM222" s="130"/>
      <c r="AN222" s="130"/>
      <c r="AW222" s="62">
        <v>430.1</v>
      </c>
    </row>
    <row r="223" spans="1:49" ht="12" customHeight="1">
      <c r="A223" s="6"/>
      <c r="B223" s="40" t="s">
        <v>450</v>
      </c>
      <c r="C223" s="131">
        <v>6004</v>
      </c>
      <c r="D223" s="132"/>
      <c r="E223" s="133" t="s">
        <v>37</v>
      </c>
      <c r="F223" s="134"/>
      <c r="G223" s="135" t="s">
        <v>463</v>
      </c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7"/>
      <c r="T223" s="151" t="s">
        <v>57</v>
      </c>
      <c r="U223" s="139"/>
      <c r="V223" s="172">
        <v>4</v>
      </c>
      <c r="W223" s="173"/>
      <c r="X223" s="174"/>
      <c r="Y223" s="126">
        <v>50.73</v>
      </c>
      <c r="Z223" s="126"/>
      <c r="AA223" s="126"/>
      <c r="AB223" s="127">
        <f t="shared" si="13"/>
        <v>202.92</v>
      </c>
      <c r="AC223" s="127"/>
      <c r="AD223" s="127"/>
      <c r="AE223" s="128"/>
      <c r="AF223" s="129">
        <f t="shared" si="14"/>
        <v>63.6</v>
      </c>
      <c r="AG223" s="130"/>
      <c r="AH223" s="130"/>
      <c r="AI223" s="130">
        <f t="shared" si="15"/>
        <v>254.4</v>
      </c>
      <c r="AJ223" s="130"/>
      <c r="AK223" s="130"/>
      <c r="AL223" s="130"/>
      <c r="AM223" s="130"/>
      <c r="AN223" s="130"/>
      <c r="AW223" s="62">
        <v>50.73</v>
      </c>
    </row>
    <row r="224" spans="1:49" ht="12" customHeight="1">
      <c r="A224" s="6"/>
      <c r="B224" s="40" t="s">
        <v>451</v>
      </c>
      <c r="C224" s="131" t="s">
        <v>456</v>
      </c>
      <c r="D224" s="132"/>
      <c r="E224" s="133" t="s">
        <v>37</v>
      </c>
      <c r="F224" s="134"/>
      <c r="G224" s="135" t="s">
        <v>464</v>
      </c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7"/>
      <c r="T224" s="151" t="s">
        <v>57</v>
      </c>
      <c r="U224" s="139"/>
      <c r="V224" s="172">
        <v>4</v>
      </c>
      <c r="W224" s="173"/>
      <c r="X224" s="174"/>
      <c r="Y224" s="126">
        <v>24.94</v>
      </c>
      <c r="Z224" s="126"/>
      <c r="AA224" s="126"/>
      <c r="AB224" s="127">
        <f t="shared" si="13"/>
        <v>99.76</v>
      </c>
      <c r="AC224" s="127"/>
      <c r="AD224" s="127"/>
      <c r="AE224" s="128"/>
      <c r="AF224" s="129">
        <f t="shared" si="14"/>
        <v>31.27</v>
      </c>
      <c r="AG224" s="130"/>
      <c r="AH224" s="130"/>
      <c r="AI224" s="130">
        <f t="shared" si="15"/>
        <v>125.08</v>
      </c>
      <c r="AJ224" s="130"/>
      <c r="AK224" s="130"/>
      <c r="AL224" s="130"/>
      <c r="AM224" s="130"/>
      <c r="AN224" s="130"/>
      <c r="AW224" s="62">
        <v>24.94</v>
      </c>
    </row>
    <row r="225" spans="1:49" ht="12" customHeight="1">
      <c r="A225" s="6"/>
      <c r="B225" s="40" t="s">
        <v>452</v>
      </c>
      <c r="C225" s="131" t="s">
        <v>457</v>
      </c>
      <c r="D225" s="132"/>
      <c r="E225" s="133" t="s">
        <v>37</v>
      </c>
      <c r="F225" s="134"/>
      <c r="G225" s="135" t="s">
        <v>465</v>
      </c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7"/>
      <c r="T225" s="151" t="s">
        <v>57</v>
      </c>
      <c r="U225" s="139"/>
      <c r="V225" s="172">
        <v>4</v>
      </c>
      <c r="W225" s="173"/>
      <c r="X225" s="174"/>
      <c r="Y225" s="126">
        <v>34.62</v>
      </c>
      <c r="Z225" s="126"/>
      <c r="AA225" s="126"/>
      <c r="AB225" s="127">
        <f t="shared" si="13"/>
        <v>138.48</v>
      </c>
      <c r="AC225" s="127"/>
      <c r="AD225" s="127"/>
      <c r="AE225" s="128"/>
      <c r="AF225" s="129">
        <f t="shared" si="14"/>
        <v>43.4</v>
      </c>
      <c r="AG225" s="130"/>
      <c r="AH225" s="130"/>
      <c r="AI225" s="130">
        <f t="shared" si="15"/>
        <v>173.6</v>
      </c>
      <c r="AJ225" s="130"/>
      <c r="AK225" s="130"/>
      <c r="AL225" s="130"/>
      <c r="AM225" s="130"/>
      <c r="AN225" s="130"/>
      <c r="AW225" s="62">
        <v>34.62</v>
      </c>
    </row>
    <row r="226" spans="1:49" ht="12" customHeight="1">
      <c r="A226" s="6"/>
      <c r="B226" s="40" t="s">
        <v>453</v>
      </c>
      <c r="C226" s="131">
        <v>6007</v>
      </c>
      <c r="D226" s="132"/>
      <c r="E226" s="133" t="s">
        <v>37</v>
      </c>
      <c r="F226" s="134"/>
      <c r="G226" s="189" t="s">
        <v>466</v>
      </c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1"/>
      <c r="T226" s="151" t="s">
        <v>57</v>
      </c>
      <c r="U226" s="139"/>
      <c r="V226" s="172">
        <v>1</v>
      </c>
      <c r="W226" s="173"/>
      <c r="X226" s="174"/>
      <c r="Y226" s="126">
        <v>42.49</v>
      </c>
      <c r="Z226" s="126"/>
      <c r="AA226" s="126"/>
      <c r="AB226" s="127">
        <f t="shared" si="13"/>
        <v>42.49</v>
      </c>
      <c r="AC226" s="127"/>
      <c r="AD226" s="127"/>
      <c r="AE226" s="128"/>
      <c r="AF226" s="129">
        <f t="shared" si="14"/>
        <v>53.27</v>
      </c>
      <c r="AG226" s="130"/>
      <c r="AH226" s="130"/>
      <c r="AI226" s="130">
        <f t="shared" si="15"/>
        <v>53.27</v>
      </c>
      <c r="AJ226" s="130"/>
      <c r="AK226" s="130"/>
      <c r="AL226" s="130"/>
      <c r="AM226" s="130"/>
      <c r="AN226" s="130"/>
      <c r="AW226" s="62">
        <v>42.49</v>
      </c>
    </row>
    <row r="227" spans="1:49" ht="12" customHeight="1">
      <c r="A227" s="6"/>
      <c r="B227" s="56" t="s">
        <v>467</v>
      </c>
      <c r="C227" s="120"/>
      <c r="D227" s="121"/>
      <c r="E227" s="120"/>
      <c r="F227" s="121"/>
      <c r="G227" s="122" t="s">
        <v>468</v>
      </c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92"/>
      <c r="T227" s="124"/>
      <c r="U227" s="125"/>
      <c r="V227" s="152"/>
      <c r="W227" s="153"/>
      <c r="X227" s="154"/>
      <c r="Y227" s="126"/>
      <c r="Z227" s="126"/>
      <c r="AA227" s="126"/>
      <c r="AB227" s="127">
        <f t="shared" si="13"/>
      </c>
      <c r="AC227" s="127"/>
      <c r="AD227" s="127"/>
      <c r="AE227" s="128"/>
      <c r="AF227" s="129">
        <f t="shared" si="14"/>
      </c>
      <c r="AG227" s="130"/>
      <c r="AH227" s="130"/>
      <c r="AI227" s="130">
        <f t="shared" si="15"/>
      </c>
      <c r="AJ227" s="130"/>
      <c r="AK227" s="130"/>
      <c r="AL227" s="130"/>
      <c r="AM227" s="130"/>
      <c r="AN227" s="130"/>
      <c r="AW227" s="62"/>
    </row>
    <row r="228" spans="1:49" ht="12" customHeight="1">
      <c r="A228" s="6"/>
      <c r="B228" s="40" t="s">
        <v>469</v>
      </c>
      <c r="C228" s="131">
        <v>40729</v>
      </c>
      <c r="D228" s="132"/>
      <c r="E228" s="133" t="s">
        <v>37</v>
      </c>
      <c r="F228" s="134"/>
      <c r="G228" s="181" t="s">
        <v>478</v>
      </c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3"/>
      <c r="T228" s="151" t="s">
        <v>57</v>
      </c>
      <c r="U228" s="139"/>
      <c r="V228" s="172">
        <v>4</v>
      </c>
      <c r="W228" s="173"/>
      <c r="X228" s="174"/>
      <c r="Y228" s="126">
        <v>180.07</v>
      </c>
      <c r="Z228" s="126"/>
      <c r="AA228" s="126"/>
      <c r="AB228" s="127">
        <f t="shared" si="13"/>
        <v>720.28</v>
      </c>
      <c r="AC228" s="127"/>
      <c r="AD228" s="127"/>
      <c r="AE228" s="128"/>
      <c r="AF228" s="129">
        <f t="shared" si="14"/>
        <v>225.74</v>
      </c>
      <c r="AG228" s="130"/>
      <c r="AH228" s="130"/>
      <c r="AI228" s="130">
        <f t="shared" si="15"/>
        <v>902.96</v>
      </c>
      <c r="AJ228" s="130"/>
      <c r="AK228" s="130"/>
      <c r="AL228" s="130"/>
      <c r="AM228" s="130"/>
      <c r="AN228" s="130"/>
      <c r="AW228" s="62">
        <v>221.23</v>
      </c>
    </row>
    <row r="229" spans="1:49" ht="12" customHeight="1">
      <c r="A229" s="6"/>
      <c r="B229" s="40" t="s">
        <v>470</v>
      </c>
      <c r="C229" s="131" t="s">
        <v>476</v>
      </c>
      <c r="D229" s="132"/>
      <c r="E229" s="133" t="s">
        <v>37</v>
      </c>
      <c r="F229" s="134"/>
      <c r="G229" s="135" t="s">
        <v>479</v>
      </c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7"/>
      <c r="T229" s="151" t="s">
        <v>57</v>
      </c>
      <c r="U229" s="139"/>
      <c r="V229" s="172">
        <v>6</v>
      </c>
      <c r="W229" s="173"/>
      <c r="X229" s="174"/>
      <c r="Y229" s="126">
        <v>70.81</v>
      </c>
      <c r="Z229" s="126"/>
      <c r="AA229" s="126"/>
      <c r="AB229" s="127">
        <f t="shared" si="13"/>
        <v>424.86</v>
      </c>
      <c r="AC229" s="127"/>
      <c r="AD229" s="127"/>
      <c r="AE229" s="128"/>
      <c r="AF229" s="129">
        <f t="shared" si="14"/>
        <v>88.77</v>
      </c>
      <c r="AG229" s="130"/>
      <c r="AH229" s="130"/>
      <c r="AI229" s="130">
        <f t="shared" si="15"/>
        <v>532.62</v>
      </c>
      <c r="AJ229" s="130"/>
      <c r="AK229" s="130"/>
      <c r="AL229" s="130"/>
      <c r="AM229" s="130"/>
      <c r="AN229" s="130"/>
      <c r="AW229" s="62">
        <v>111.65</v>
      </c>
    </row>
    <row r="230" spans="1:49" ht="12" customHeight="1">
      <c r="A230" s="6"/>
      <c r="B230" s="40" t="s">
        <v>471</v>
      </c>
      <c r="C230" s="131">
        <v>86906</v>
      </c>
      <c r="D230" s="132"/>
      <c r="E230" s="133" t="s">
        <v>37</v>
      </c>
      <c r="F230" s="134"/>
      <c r="G230" s="135" t="s">
        <v>480</v>
      </c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7"/>
      <c r="T230" s="151" t="s">
        <v>57</v>
      </c>
      <c r="U230" s="139"/>
      <c r="V230" s="172">
        <v>5</v>
      </c>
      <c r="W230" s="173"/>
      <c r="X230" s="174"/>
      <c r="Y230" s="126">
        <v>28.08</v>
      </c>
      <c r="Z230" s="126"/>
      <c r="AA230" s="126"/>
      <c r="AB230" s="127">
        <f t="shared" si="13"/>
        <v>140.4</v>
      </c>
      <c r="AC230" s="127"/>
      <c r="AD230" s="127"/>
      <c r="AE230" s="128"/>
      <c r="AF230" s="129">
        <f t="shared" si="14"/>
        <v>35.2</v>
      </c>
      <c r="AG230" s="130"/>
      <c r="AH230" s="130"/>
      <c r="AI230" s="130">
        <f t="shared" si="15"/>
        <v>176</v>
      </c>
      <c r="AJ230" s="130"/>
      <c r="AK230" s="130"/>
      <c r="AL230" s="130"/>
      <c r="AM230" s="130"/>
      <c r="AN230" s="130"/>
      <c r="AW230" s="62">
        <v>57.28</v>
      </c>
    </row>
    <row r="231" spans="1:49" ht="12" customHeight="1">
      <c r="A231" s="6"/>
      <c r="B231" s="40" t="s">
        <v>472</v>
      </c>
      <c r="C231" s="131">
        <v>86880</v>
      </c>
      <c r="D231" s="132"/>
      <c r="E231" s="133" t="s">
        <v>37</v>
      </c>
      <c r="F231" s="134"/>
      <c r="G231" s="135" t="s">
        <v>481</v>
      </c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7"/>
      <c r="T231" s="151" t="s">
        <v>57</v>
      </c>
      <c r="U231" s="139"/>
      <c r="V231" s="172">
        <v>4</v>
      </c>
      <c r="W231" s="173"/>
      <c r="X231" s="174"/>
      <c r="Y231" s="126">
        <v>5.76</v>
      </c>
      <c r="Z231" s="126"/>
      <c r="AA231" s="126"/>
      <c r="AB231" s="127">
        <f t="shared" si="13"/>
        <v>23.04</v>
      </c>
      <c r="AC231" s="127"/>
      <c r="AD231" s="127"/>
      <c r="AE231" s="128"/>
      <c r="AF231" s="129">
        <f t="shared" si="14"/>
        <v>7.22</v>
      </c>
      <c r="AG231" s="130"/>
      <c r="AH231" s="130"/>
      <c r="AI231" s="130">
        <f t="shared" si="15"/>
        <v>28.88</v>
      </c>
      <c r="AJ231" s="130"/>
      <c r="AK231" s="130"/>
      <c r="AL231" s="130"/>
      <c r="AM231" s="130"/>
      <c r="AN231" s="130"/>
      <c r="AW231" s="62">
        <v>14.17</v>
      </c>
    </row>
    <row r="232" spans="1:49" ht="12" customHeight="1">
      <c r="A232" s="6"/>
      <c r="B232" s="40" t="s">
        <v>473</v>
      </c>
      <c r="C232" s="131">
        <v>86878</v>
      </c>
      <c r="D232" s="132"/>
      <c r="E232" s="133" t="s">
        <v>37</v>
      </c>
      <c r="F232" s="134"/>
      <c r="G232" s="135" t="s">
        <v>482</v>
      </c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7"/>
      <c r="T232" s="151" t="s">
        <v>57</v>
      </c>
      <c r="U232" s="139"/>
      <c r="V232" s="172">
        <v>1</v>
      </c>
      <c r="W232" s="173"/>
      <c r="X232" s="174"/>
      <c r="Y232" s="126">
        <v>40.66</v>
      </c>
      <c r="Z232" s="126"/>
      <c r="AA232" s="126"/>
      <c r="AB232" s="127">
        <f t="shared" si="13"/>
        <v>40.66</v>
      </c>
      <c r="AC232" s="127"/>
      <c r="AD232" s="127"/>
      <c r="AE232" s="128"/>
      <c r="AF232" s="129">
        <f t="shared" si="14"/>
        <v>50.97</v>
      </c>
      <c r="AG232" s="130"/>
      <c r="AH232" s="130"/>
      <c r="AI232" s="130">
        <f t="shared" si="15"/>
        <v>50.97</v>
      </c>
      <c r="AJ232" s="130"/>
      <c r="AK232" s="130"/>
      <c r="AL232" s="130"/>
      <c r="AM232" s="130"/>
      <c r="AN232" s="130"/>
      <c r="AW232" s="62">
        <v>54.63</v>
      </c>
    </row>
    <row r="233" spans="1:49" ht="12" customHeight="1">
      <c r="A233" s="6"/>
      <c r="B233" s="40" t="s">
        <v>474</v>
      </c>
      <c r="C233" s="131">
        <v>86881</v>
      </c>
      <c r="D233" s="132"/>
      <c r="E233" s="133" t="s">
        <v>37</v>
      </c>
      <c r="F233" s="134"/>
      <c r="G233" s="135" t="s">
        <v>483</v>
      </c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7"/>
      <c r="T233" s="151" t="s">
        <v>57</v>
      </c>
      <c r="U233" s="139"/>
      <c r="V233" s="172">
        <v>4</v>
      </c>
      <c r="W233" s="173"/>
      <c r="X233" s="174"/>
      <c r="Y233" s="126">
        <v>114.58</v>
      </c>
      <c r="Z233" s="126"/>
      <c r="AA233" s="126"/>
      <c r="AB233" s="127">
        <f t="shared" si="13"/>
        <v>458.32</v>
      </c>
      <c r="AC233" s="127"/>
      <c r="AD233" s="127"/>
      <c r="AE233" s="128"/>
      <c r="AF233" s="129">
        <f t="shared" si="14"/>
        <v>143.64</v>
      </c>
      <c r="AG233" s="130"/>
      <c r="AH233" s="130"/>
      <c r="AI233" s="130">
        <f t="shared" si="15"/>
        <v>574.56</v>
      </c>
      <c r="AJ233" s="130"/>
      <c r="AK233" s="130"/>
      <c r="AL233" s="130"/>
      <c r="AM233" s="130"/>
      <c r="AN233" s="130"/>
      <c r="AW233" s="62">
        <v>114.58</v>
      </c>
    </row>
    <row r="234" spans="1:49" ht="12" customHeight="1">
      <c r="A234" s="6"/>
      <c r="B234" s="40" t="s">
        <v>475</v>
      </c>
      <c r="C234" s="131" t="s">
        <v>477</v>
      </c>
      <c r="D234" s="132"/>
      <c r="E234" s="133" t="s">
        <v>37</v>
      </c>
      <c r="F234" s="134"/>
      <c r="G234" s="135" t="s">
        <v>484</v>
      </c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7"/>
      <c r="T234" s="151" t="s">
        <v>57</v>
      </c>
      <c r="U234" s="139"/>
      <c r="V234" s="172">
        <v>2</v>
      </c>
      <c r="W234" s="173"/>
      <c r="X234" s="174"/>
      <c r="Y234" s="126">
        <v>142.34</v>
      </c>
      <c r="Z234" s="126"/>
      <c r="AA234" s="126"/>
      <c r="AB234" s="127">
        <f t="shared" si="13"/>
        <v>284.68</v>
      </c>
      <c r="AC234" s="127"/>
      <c r="AD234" s="127"/>
      <c r="AE234" s="128"/>
      <c r="AF234" s="129">
        <f t="shared" si="14"/>
        <v>178.44</v>
      </c>
      <c r="AG234" s="130"/>
      <c r="AH234" s="130"/>
      <c r="AI234" s="130">
        <f t="shared" si="15"/>
        <v>356.88</v>
      </c>
      <c r="AJ234" s="130"/>
      <c r="AK234" s="130"/>
      <c r="AL234" s="130"/>
      <c r="AM234" s="130"/>
      <c r="AN234" s="130"/>
      <c r="AW234" s="62">
        <v>142.34</v>
      </c>
    </row>
    <row r="235" spans="1:49" ht="12" customHeight="1">
      <c r="A235" s="6"/>
      <c r="B235" s="40"/>
      <c r="C235" s="120"/>
      <c r="D235" s="121"/>
      <c r="E235" s="120"/>
      <c r="F235" s="121"/>
      <c r="G235" s="155" t="s">
        <v>55</v>
      </c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7"/>
      <c r="T235" s="184"/>
      <c r="U235" s="185"/>
      <c r="V235" s="186"/>
      <c r="W235" s="187"/>
      <c r="X235" s="188"/>
      <c r="Y235" s="126"/>
      <c r="Z235" s="126"/>
      <c r="AA235" s="126"/>
      <c r="AB235" s="127">
        <f>IF(T235="","",ROUND(V235*Y235,2))</f>
      </c>
      <c r="AC235" s="127"/>
      <c r="AD235" s="127"/>
      <c r="AE235" s="128"/>
      <c r="AF235" s="129">
        <f>IF(T235="","",ROUND(Y235*(1+$AJ$15),2))</f>
      </c>
      <c r="AG235" s="130"/>
      <c r="AH235" s="130"/>
      <c r="AI235" s="158">
        <f>SUM(AI218:AO234)</f>
        <v>4740.929999999999</v>
      </c>
      <c r="AJ235" s="158"/>
      <c r="AK235" s="158"/>
      <c r="AL235" s="158"/>
      <c r="AM235" s="158"/>
      <c r="AN235" s="158"/>
      <c r="AW235" s="62"/>
    </row>
    <row r="236" spans="1:49" ht="12" customHeight="1">
      <c r="A236" s="6"/>
      <c r="B236" s="45">
        <v>19</v>
      </c>
      <c r="C236" s="120"/>
      <c r="D236" s="121"/>
      <c r="E236" s="120"/>
      <c r="F236" s="121"/>
      <c r="G236" s="159" t="s">
        <v>485</v>
      </c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1"/>
      <c r="T236" s="124"/>
      <c r="U236" s="125"/>
      <c r="V236" s="152"/>
      <c r="W236" s="153"/>
      <c r="X236" s="154"/>
      <c r="Y236" s="126"/>
      <c r="Z236" s="126"/>
      <c r="AA236" s="126"/>
      <c r="AB236" s="127">
        <f t="shared" si="13"/>
      </c>
      <c r="AC236" s="127"/>
      <c r="AD236" s="127"/>
      <c r="AE236" s="128"/>
      <c r="AF236" s="129">
        <f t="shared" si="14"/>
      </c>
      <c r="AG236" s="130"/>
      <c r="AH236" s="130"/>
      <c r="AI236" s="130">
        <f t="shared" si="15"/>
      </c>
      <c r="AJ236" s="130"/>
      <c r="AK236" s="130"/>
      <c r="AL236" s="130"/>
      <c r="AM236" s="130"/>
      <c r="AN236" s="130"/>
      <c r="AW236" s="62"/>
    </row>
    <row r="237" spans="1:49" ht="12" customHeight="1">
      <c r="A237" s="6"/>
      <c r="B237" s="40" t="s">
        <v>486</v>
      </c>
      <c r="C237" s="131" t="s">
        <v>492</v>
      </c>
      <c r="D237" s="132"/>
      <c r="E237" s="133" t="s">
        <v>37</v>
      </c>
      <c r="F237" s="134"/>
      <c r="G237" s="181" t="s">
        <v>495</v>
      </c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3"/>
      <c r="T237" s="151" t="s">
        <v>38</v>
      </c>
      <c r="U237" s="139"/>
      <c r="V237" s="172">
        <v>4.2</v>
      </c>
      <c r="W237" s="173"/>
      <c r="X237" s="174"/>
      <c r="Y237" s="126">
        <v>144.67</v>
      </c>
      <c r="Z237" s="126"/>
      <c r="AA237" s="126"/>
      <c r="AB237" s="127">
        <f t="shared" si="13"/>
        <v>607.61</v>
      </c>
      <c r="AC237" s="127"/>
      <c r="AD237" s="127"/>
      <c r="AE237" s="128"/>
      <c r="AF237" s="129">
        <f t="shared" si="14"/>
        <v>181.36</v>
      </c>
      <c r="AG237" s="130"/>
      <c r="AH237" s="130"/>
      <c r="AI237" s="130">
        <f t="shared" si="15"/>
        <v>761.71</v>
      </c>
      <c r="AJ237" s="130"/>
      <c r="AK237" s="130"/>
      <c r="AL237" s="130"/>
      <c r="AM237" s="130"/>
      <c r="AN237" s="130"/>
      <c r="AW237" s="62">
        <v>144.67</v>
      </c>
    </row>
    <row r="238" spans="1:49" ht="12" customHeight="1">
      <c r="A238" s="6"/>
      <c r="B238" s="40" t="s">
        <v>487</v>
      </c>
      <c r="C238" s="131" t="s">
        <v>513</v>
      </c>
      <c r="D238" s="132"/>
      <c r="E238" s="133" t="s">
        <v>37</v>
      </c>
      <c r="F238" s="134"/>
      <c r="G238" s="135" t="s">
        <v>514</v>
      </c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7"/>
      <c r="T238" s="151" t="s">
        <v>58</v>
      </c>
      <c r="U238" s="139"/>
      <c r="V238" s="140">
        <v>148.66</v>
      </c>
      <c r="W238" s="141"/>
      <c r="X238" s="142"/>
      <c r="Y238" s="126">
        <v>8.17</v>
      </c>
      <c r="Z238" s="126"/>
      <c r="AA238" s="126"/>
      <c r="AB238" s="127">
        <f t="shared" si="13"/>
        <v>1214.55</v>
      </c>
      <c r="AC238" s="127"/>
      <c r="AD238" s="127"/>
      <c r="AE238" s="128"/>
      <c r="AF238" s="129">
        <f t="shared" si="14"/>
        <v>10.24</v>
      </c>
      <c r="AG238" s="130"/>
      <c r="AH238" s="130"/>
      <c r="AI238" s="130">
        <f t="shared" si="15"/>
        <v>1522.28</v>
      </c>
      <c r="AJ238" s="130"/>
      <c r="AK238" s="130"/>
      <c r="AL238" s="130"/>
      <c r="AM238" s="130"/>
      <c r="AN238" s="130"/>
      <c r="AW238" s="62">
        <v>300.55</v>
      </c>
    </row>
    <row r="239" spans="1:49" ht="12" customHeight="1">
      <c r="A239" s="6"/>
      <c r="B239" s="40" t="s">
        <v>488</v>
      </c>
      <c r="C239" s="131" t="s">
        <v>516</v>
      </c>
      <c r="D239" s="132"/>
      <c r="E239" s="133" t="s">
        <v>37</v>
      </c>
      <c r="F239" s="134"/>
      <c r="G239" s="135" t="s">
        <v>517</v>
      </c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7"/>
      <c r="T239" s="138" t="s">
        <v>518</v>
      </c>
      <c r="U239" s="139"/>
      <c r="V239" s="140">
        <v>88</v>
      </c>
      <c r="W239" s="141"/>
      <c r="X239" s="142"/>
      <c r="Y239" s="126">
        <v>61.86</v>
      </c>
      <c r="Z239" s="126"/>
      <c r="AA239" s="126"/>
      <c r="AB239" s="127">
        <f>IF(T239="","",ROUND(V239*Y239,2))</f>
        <v>5443.68</v>
      </c>
      <c r="AC239" s="127"/>
      <c r="AD239" s="127"/>
      <c r="AE239" s="128"/>
      <c r="AF239" s="129">
        <f>IF(T239="","",ROUND(Y239*(1+$AJ$15),2))</f>
        <v>77.55</v>
      </c>
      <c r="AG239" s="130"/>
      <c r="AH239" s="130"/>
      <c r="AI239" s="130">
        <f>IF(T239="","",ROUND(V239*AF239,2))</f>
        <v>6824.4</v>
      </c>
      <c r="AJ239" s="130"/>
      <c r="AK239" s="130"/>
      <c r="AL239" s="130"/>
      <c r="AM239" s="130"/>
      <c r="AN239" s="130"/>
      <c r="AW239" s="62"/>
    </row>
    <row r="240" spans="1:49" ht="12" customHeight="1">
      <c r="A240" s="6"/>
      <c r="B240" s="40" t="s">
        <v>489</v>
      </c>
      <c r="C240" s="131" t="s">
        <v>409</v>
      </c>
      <c r="D240" s="132"/>
      <c r="E240" s="180" t="s">
        <v>259</v>
      </c>
      <c r="F240" s="134"/>
      <c r="G240" s="135" t="s">
        <v>496</v>
      </c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7"/>
      <c r="T240" s="151" t="s">
        <v>500</v>
      </c>
      <c r="U240" s="139"/>
      <c r="V240" s="172">
        <v>2</v>
      </c>
      <c r="W240" s="173"/>
      <c r="X240" s="174"/>
      <c r="Y240" s="126">
        <v>490.15</v>
      </c>
      <c r="Z240" s="126"/>
      <c r="AA240" s="126"/>
      <c r="AB240" s="127">
        <f t="shared" si="13"/>
        <v>980.3</v>
      </c>
      <c r="AC240" s="127"/>
      <c r="AD240" s="127"/>
      <c r="AE240" s="128"/>
      <c r="AF240" s="129">
        <f t="shared" si="14"/>
        <v>614.47</v>
      </c>
      <c r="AG240" s="130"/>
      <c r="AH240" s="130"/>
      <c r="AI240" s="130">
        <f t="shared" si="15"/>
        <v>1228.94</v>
      </c>
      <c r="AJ240" s="130"/>
      <c r="AK240" s="130"/>
      <c r="AL240" s="130"/>
      <c r="AM240" s="130"/>
      <c r="AN240" s="130"/>
      <c r="AW240" s="62">
        <v>490.15</v>
      </c>
    </row>
    <row r="241" spans="1:49" ht="12" customHeight="1">
      <c r="A241" s="6"/>
      <c r="B241" s="40" t="s">
        <v>490</v>
      </c>
      <c r="C241" s="175" t="s">
        <v>493</v>
      </c>
      <c r="D241" s="176"/>
      <c r="E241" s="133" t="s">
        <v>37</v>
      </c>
      <c r="F241" s="134"/>
      <c r="G241" s="177" t="s">
        <v>497</v>
      </c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9"/>
      <c r="T241" s="151" t="s">
        <v>38</v>
      </c>
      <c r="U241" s="139"/>
      <c r="V241" s="172">
        <v>24</v>
      </c>
      <c r="W241" s="173"/>
      <c r="X241" s="174"/>
      <c r="Y241" s="126">
        <v>77.94</v>
      </c>
      <c r="Z241" s="126"/>
      <c r="AA241" s="126"/>
      <c r="AB241" s="127">
        <f t="shared" si="13"/>
        <v>1870.56</v>
      </c>
      <c r="AC241" s="127"/>
      <c r="AD241" s="127"/>
      <c r="AE241" s="128"/>
      <c r="AF241" s="129">
        <f t="shared" si="14"/>
        <v>97.71</v>
      </c>
      <c r="AG241" s="130"/>
      <c r="AH241" s="130"/>
      <c r="AI241" s="130">
        <f t="shared" si="15"/>
        <v>2345.04</v>
      </c>
      <c r="AJ241" s="130"/>
      <c r="AK241" s="130"/>
      <c r="AL241" s="130"/>
      <c r="AM241" s="130"/>
      <c r="AN241" s="130"/>
      <c r="AW241" s="62">
        <v>110.56</v>
      </c>
    </row>
    <row r="242" spans="1:49" ht="12" customHeight="1">
      <c r="A242" s="6"/>
      <c r="B242" s="40" t="s">
        <v>491</v>
      </c>
      <c r="C242" s="175" t="s">
        <v>494</v>
      </c>
      <c r="D242" s="176"/>
      <c r="E242" s="133" t="s">
        <v>37</v>
      </c>
      <c r="F242" s="134"/>
      <c r="G242" s="177" t="s">
        <v>498</v>
      </c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9"/>
      <c r="T242" s="151" t="s">
        <v>58</v>
      </c>
      <c r="U242" s="139"/>
      <c r="V242" s="140">
        <v>13.64</v>
      </c>
      <c r="W242" s="141"/>
      <c r="X242" s="142"/>
      <c r="Y242" s="126">
        <v>182.13</v>
      </c>
      <c r="Z242" s="126"/>
      <c r="AA242" s="126"/>
      <c r="AB242" s="127">
        <f t="shared" si="13"/>
        <v>2484.25</v>
      </c>
      <c r="AC242" s="127"/>
      <c r="AD242" s="127"/>
      <c r="AE242" s="128"/>
      <c r="AF242" s="129">
        <f t="shared" si="14"/>
        <v>228.32</v>
      </c>
      <c r="AG242" s="130"/>
      <c r="AH242" s="130"/>
      <c r="AI242" s="130">
        <f t="shared" si="15"/>
        <v>3114.28</v>
      </c>
      <c r="AJ242" s="130"/>
      <c r="AK242" s="130"/>
      <c r="AL242" s="130"/>
      <c r="AM242" s="130"/>
      <c r="AN242" s="130"/>
      <c r="AW242" s="62">
        <v>258.76</v>
      </c>
    </row>
    <row r="243" spans="1:49" ht="12" customHeight="1">
      <c r="A243" s="6"/>
      <c r="B243" s="40" t="s">
        <v>515</v>
      </c>
      <c r="C243" s="164" t="s">
        <v>409</v>
      </c>
      <c r="D243" s="165"/>
      <c r="E243" s="133"/>
      <c r="F243" s="134"/>
      <c r="G243" s="166" t="s">
        <v>499</v>
      </c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8"/>
      <c r="T243" s="151" t="s">
        <v>58</v>
      </c>
      <c r="U243" s="139"/>
      <c r="V243" s="172">
        <v>27</v>
      </c>
      <c r="W243" s="173"/>
      <c r="X243" s="174"/>
      <c r="Y243" s="126">
        <v>393.56</v>
      </c>
      <c r="Z243" s="126"/>
      <c r="AA243" s="126"/>
      <c r="AB243" s="127">
        <f t="shared" si="13"/>
        <v>10626.12</v>
      </c>
      <c r="AC243" s="127"/>
      <c r="AD243" s="127"/>
      <c r="AE243" s="128"/>
      <c r="AF243" s="129">
        <f t="shared" si="14"/>
        <v>493.38</v>
      </c>
      <c r="AG243" s="130"/>
      <c r="AH243" s="130"/>
      <c r="AI243" s="130">
        <f t="shared" si="15"/>
        <v>13321.26</v>
      </c>
      <c r="AJ243" s="130"/>
      <c r="AK243" s="130"/>
      <c r="AL243" s="130"/>
      <c r="AM243" s="130"/>
      <c r="AN243" s="130"/>
      <c r="AW243" s="62">
        <v>393.56</v>
      </c>
    </row>
    <row r="244" spans="1:49" ht="12" customHeight="1">
      <c r="A244" s="6"/>
      <c r="B244" s="40"/>
      <c r="C244" s="120"/>
      <c r="D244" s="121"/>
      <c r="E244" s="120"/>
      <c r="F244" s="121"/>
      <c r="G244" s="155" t="s">
        <v>55</v>
      </c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7"/>
      <c r="T244" s="124"/>
      <c r="U244" s="125"/>
      <c r="V244" s="169"/>
      <c r="W244" s="170"/>
      <c r="X244" s="171"/>
      <c r="Y244" s="126"/>
      <c r="Z244" s="126"/>
      <c r="AA244" s="126"/>
      <c r="AB244" s="127">
        <f t="shared" si="13"/>
      </c>
      <c r="AC244" s="127"/>
      <c r="AD244" s="127"/>
      <c r="AE244" s="128"/>
      <c r="AF244" s="129">
        <f t="shared" si="14"/>
      </c>
      <c r="AG244" s="130"/>
      <c r="AH244" s="130"/>
      <c r="AI244" s="158">
        <f>SUM(AI237:AO243)</f>
        <v>29117.91</v>
      </c>
      <c r="AJ244" s="158"/>
      <c r="AK244" s="158"/>
      <c r="AL244" s="158"/>
      <c r="AM244" s="158"/>
      <c r="AN244" s="158"/>
      <c r="AW244" s="62"/>
    </row>
    <row r="245" spans="1:49" ht="12" customHeight="1">
      <c r="A245" s="6"/>
      <c r="B245" s="45">
        <v>20</v>
      </c>
      <c r="C245" s="120"/>
      <c r="D245" s="121"/>
      <c r="E245" s="120"/>
      <c r="F245" s="121"/>
      <c r="G245" s="159" t="s">
        <v>501</v>
      </c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1"/>
      <c r="T245" s="124"/>
      <c r="U245" s="125"/>
      <c r="V245" s="152"/>
      <c r="W245" s="153"/>
      <c r="X245" s="154"/>
      <c r="Y245" s="126">
        <f aca="true" t="shared" si="16" ref="Y245:Y256">AW245*0.797680902293752</f>
        <v>0</v>
      </c>
      <c r="Z245" s="126"/>
      <c r="AA245" s="126"/>
      <c r="AB245" s="127">
        <f t="shared" si="13"/>
      </c>
      <c r="AC245" s="127"/>
      <c r="AD245" s="127"/>
      <c r="AE245" s="128"/>
      <c r="AF245" s="129">
        <f t="shared" si="14"/>
      </c>
      <c r="AG245" s="130"/>
      <c r="AH245" s="130"/>
      <c r="AI245" s="130">
        <f t="shared" si="15"/>
      </c>
      <c r="AJ245" s="130"/>
      <c r="AK245" s="130"/>
      <c r="AL245" s="130"/>
      <c r="AM245" s="130"/>
      <c r="AN245" s="130"/>
      <c r="AW245" s="62"/>
    </row>
    <row r="246" spans="1:49" ht="12" customHeight="1">
      <c r="A246" s="6"/>
      <c r="B246" s="40" t="s">
        <v>503</v>
      </c>
      <c r="C246" s="162" t="s">
        <v>504</v>
      </c>
      <c r="D246" s="150"/>
      <c r="E246" s="133" t="s">
        <v>37</v>
      </c>
      <c r="F246" s="134"/>
      <c r="G246" s="163" t="s">
        <v>502</v>
      </c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8"/>
      <c r="T246" s="151" t="s">
        <v>58</v>
      </c>
      <c r="U246" s="139"/>
      <c r="V246" s="140">
        <v>169.06</v>
      </c>
      <c r="W246" s="141"/>
      <c r="X246" s="142"/>
      <c r="Y246" s="126">
        <f t="shared" si="16"/>
        <v>1.3480807248764408</v>
      </c>
      <c r="Z246" s="126"/>
      <c r="AA246" s="126"/>
      <c r="AB246" s="127">
        <f t="shared" si="13"/>
        <v>227.91</v>
      </c>
      <c r="AC246" s="127"/>
      <c r="AD246" s="127"/>
      <c r="AE246" s="128"/>
      <c r="AF246" s="129">
        <f t="shared" si="14"/>
        <v>1.69</v>
      </c>
      <c r="AG246" s="130"/>
      <c r="AH246" s="130"/>
      <c r="AI246" s="130">
        <f t="shared" si="15"/>
        <v>285.71</v>
      </c>
      <c r="AJ246" s="130"/>
      <c r="AK246" s="130"/>
      <c r="AL246" s="130"/>
      <c r="AM246" s="130"/>
      <c r="AN246" s="130"/>
      <c r="AW246" s="62">
        <v>1.69</v>
      </c>
    </row>
    <row r="247" spans="1:49" ht="12" customHeight="1">
      <c r="A247" s="6"/>
      <c r="B247" s="40"/>
      <c r="C247" s="120"/>
      <c r="D247" s="121"/>
      <c r="E247" s="120"/>
      <c r="F247" s="121"/>
      <c r="G247" s="155" t="s">
        <v>55</v>
      </c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7"/>
      <c r="T247" s="124"/>
      <c r="U247" s="125"/>
      <c r="V247" s="152"/>
      <c r="W247" s="153"/>
      <c r="X247" s="154"/>
      <c r="Y247" s="126">
        <f t="shared" si="16"/>
        <v>0</v>
      </c>
      <c r="Z247" s="126"/>
      <c r="AA247" s="126"/>
      <c r="AB247" s="127">
        <f t="shared" si="13"/>
      </c>
      <c r="AC247" s="127"/>
      <c r="AD247" s="127"/>
      <c r="AE247" s="128"/>
      <c r="AF247" s="129">
        <f t="shared" si="14"/>
      </c>
      <c r="AG247" s="130"/>
      <c r="AH247" s="130"/>
      <c r="AI247" s="158">
        <f>AI246</f>
        <v>285.71</v>
      </c>
      <c r="AJ247" s="158"/>
      <c r="AK247" s="158"/>
      <c r="AL247" s="158"/>
      <c r="AM247" s="158"/>
      <c r="AN247" s="158"/>
      <c r="AW247" s="62"/>
    </row>
    <row r="248" spans="1:49" ht="12" customHeight="1">
      <c r="A248" s="6"/>
      <c r="B248" s="40"/>
      <c r="C248" s="120"/>
      <c r="D248" s="121"/>
      <c r="E248" s="120"/>
      <c r="F248" s="121"/>
      <c r="G248" s="143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5"/>
      <c r="T248" s="124"/>
      <c r="U248" s="125"/>
      <c r="V248" s="152"/>
      <c r="W248" s="153"/>
      <c r="X248" s="154"/>
      <c r="Y248" s="126">
        <f t="shared" si="16"/>
        <v>0</v>
      </c>
      <c r="Z248" s="126"/>
      <c r="AA248" s="126"/>
      <c r="AB248" s="127">
        <f t="shared" si="13"/>
      </c>
      <c r="AC248" s="127"/>
      <c r="AD248" s="127"/>
      <c r="AE248" s="128"/>
      <c r="AF248" s="129">
        <f t="shared" si="14"/>
      </c>
      <c r="AG248" s="130"/>
      <c r="AH248" s="130"/>
      <c r="AI248" s="130">
        <f t="shared" si="15"/>
      </c>
      <c r="AJ248" s="130"/>
      <c r="AK248" s="130"/>
      <c r="AL248" s="130"/>
      <c r="AM248" s="130"/>
      <c r="AN248" s="130"/>
      <c r="AW248" s="61"/>
    </row>
    <row r="249" spans="1:49" ht="12" customHeight="1">
      <c r="A249" s="6"/>
      <c r="B249" s="40"/>
      <c r="C249" s="120"/>
      <c r="D249" s="121"/>
      <c r="E249" s="120"/>
      <c r="F249" s="121"/>
      <c r="G249" s="143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5"/>
      <c r="T249" s="124"/>
      <c r="U249" s="125"/>
      <c r="V249" s="152"/>
      <c r="W249" s="153"/>
      <c r="X249" s="154"/>
      <c r="Y249" s="126">
        <f t="shared" si="16"/>
        <v>0</v>
      </c>
      <c r="Z249" s="126"/>
      <c r="AA249" s="126"/>
      <c r="AB249" s="127">
        <f t="shared" si="13"/>
      </c>
      <c r="AC249" s="127"/>
      <c r="AD249" s="127"/>
      <c r="AE249" s="128"/>
      <c r="AF249" s="129">
        <f t="shared" si="14"/>
      </c>
      <c r="AG249" s="130"/>
      <c r="AH249" s="130"/>
      <c r="AI249" s="130">
        <f t="shared" si="15"/>
      </c>
      <c r="AJ249" s="130"/>
      <c r="AK249" s="130"/>
      <c r="AL249" s="130"/>
      <c r="AM249" s="130"/>
      <c r="AN249" s="130"/>
      <c r="AW249" s="61"/>
    </row>
    <row r="250" spans="1:49" ht="12" customHeight="1">
      <c r="A250" s="6"/>
      <c r="B250" s="40"/>
      <c r="C250" s="120"/>
      <c r="D250" s="121"/>
      <c r="E250" s="120"/>
      <c r="F250" s="121"/>
      <c r="G250" s="143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5"/>
      <c r="T250" s="124"/>
      <c r="U250" s="125"/>
      <c r="V250" s="152"/>
      <c r="W250" s="153"/>
      <c r="X250" s="154"/>
      <c r="Y250" s="126">
        <f t="shared" si="16"/>
        <v>0</v>
      </c>
      <c r="Z250" s="126"/>
      <c r="AA250" s="126"/>
      <c r="AB250" s="127">
        <f t="shared" si="13"/>
      </c>
      <c r="AC250" s="127"/>
      <c r="AD250" s="127"/>
      <c r="AE250" s="128"/>
      <c r="AF250" s="129">
        <f t="shared" si="14"/>
      </c>
      <c r="AG250" s="130"/>
      <c r="AH250" s="130"/>
      <c r="AI250" s="130">
        <f t="shared" si="15"/>
      </c>
      <c r="AJ250" s="130"/>
      <c r="AK250" s="130"/>
      <c r="AL250" s="130"/>
      <c r="AM250" s="130"/>
      <c r="AN250" s="130"/>
      <c r="AW250" s="61"/>
    </row>
    <row r="251" spans="1:49" ht="12" customHeight="1">
      <c r="A251" s="6"/>
      <c r="B251" s="40"/>
      <c r="C251" s="120"/>
      <c r="D251" s="121"/>
      <c r="E251" s="120"/>
      <c r="F251" s="121"/>
      <c r="G251" s="143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5"/>
      <c r="T251" s="124"/>
      <c r="U251" s="125"/>
      <c r="V251" s="152"/>
      <c r="W251" s="153"/>
      <c r="X251" s="154"/>
      <c r="Y251" s="126">
        <f t="shared" si="16"/>
        <v>0</v>
      </c>
      <c r="Z251" s="126"/>
      <c r="AA251" s="126"/>
      <c r="AB251" s="127">
        <f t="shared" si="13"/>
      </c>
      <c r="AC251" s="127"/>
      <c r="AD251" s="127"/>
      <c r="AE251" s="128"/>
      <c r="AF251" s="129">
        <f t="shared" si="14"/>
      </c>
      <c r="AG251" s="130"/>
      <c r="AH251" s="130"/>
      <c r="AI251" s="130">
        <f t="shared" si="15"/>
      </c>
      <c r="AJ251" s="130"/>
      <c r="AK251" s="130"/>
      <c r="AL251" s="130"/>
      <c r="AM251" s="130"/>
      <c r="AN251" s="130"/>
      <c r="AW251" s="61"/>
    </row>
    <row r="252" spans="1:49" ht="12" customHeight="1">
      <c r="A252" s="6"/>
      <c r="B252" s="40"/>
      <c r="C252" s="120"/>
      <c r="D252" s="121"/>
      <c r="E252" s="120"/>
      <c r="F252" s="121"/>
      <c r="G252" s="143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5"/>
      <c r="T252" s="124"/>
      <c r="U252" s="125"/>
      <c r="V252" s="152"/>
      <c r="W252" s="153"/>
      <c r="X252" s="154"/>
      <c r="Y252" s="126">
        <f t="shared" si="16"/>
        <v>0</v>
      </c>
      <c r="Z252" s="126"/>
      <c r="AA252" s="126"/>
      <c r="AB252" s="127">
        <f t="shared" si="13"/>
      </c>
      <c r="AC252" s="127"/>
      <c r="AD252" s="127"/>
      <c r="AE252" s="128"/>
      <c r="AF252" s="129">
        <f t="shared" si="14"/>
      </c>
      <c r="AG252" s="130"/>
      <c r="AH252" s="130"/>
      <c r="AI252" s="130">
        <f t="shared" si="15"/>
      </c>
      <c r="AJ252" s="130"/>
      <c r="AK252" s="130"/>
      <c r="AL252" s="130"/>
      <c r="AM252" s="130"/>
      <c r="AN252" s="130"/>
      <c r="AW252" s="61"/>
    </row>
    <row r="253" spans="1:40" ht="12" customHeight="1">
      <c r="A253" s="6"/>
      <c r="B253" s="40"/>
      <c r="C253" s="120"/>
      <c r="D253" s="121"/>
      <c r="E253" s="120"/>
      <c r="F253" s="121"/>
      <c r="G253" s="143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5"/>
      <c r="T253" s="124"/>
      <c r="U253" s="125"/>
      <c r="V253" s="152"/>
      <c r="W253" s="153"/>
      <c r="X253" s="154"/>
      <c r="Y253" s="126">
        <f t="shared" si="16"/>
        <v>0</v>
      </c>
      <c r="Z253" s="126"/>
      <c r="AA253" s="126"/>
      <c r="AB253" s="127">
        <f t="shared" si="13"/>
      </c>
      <c r="AC253" s="127"/>
      <c r="AD253" s="127"/>
      <c r="AE253" s="128"/>
      <c r="AF253" s="129">
        <f t="shared" si="14"/>
      </c>
      <c r="AG253" s="130"/>
      <c r="AH253" s="130"/>
      <c r="AI253" s="130">
        <f t="shared" si="15"/>
      </c>
      <c r="AJ253" s="130"/>
      <c r="AK253" s="130"/>
      <c r="AL253" s="130"/>
      <c r="AM253" s="130"/>
      <c r="AN253" s="130"/>
    </row>
    <row r="254" spans="1:40" ht="12" customHeight="1">
      <c r="A254" s="6"/>
      <c r="B254" s="40"/>
      <c r="C254" s="120"/>
      <c r="D254" s="121"/>
      <c r="E254" s="120"/>
      <c r="F254" s="121"/>
      <c r="G254" s="143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5"/>
      <c r="T254" s="124"/>
      <c r="U254" s="125"/>
      <c r="V254" s="152"/>
      <c r="W254" s="153"/>
      <c r="X254" s="154"/>
      <c r="Y254" s="126">
        <f t="shared" si="16"/>
        <v>0</v>
      </c>
      <c r="Z254" s="126"/>
      <c r="AA254" s="126"/>
      <c r="AB254" s="127">
        <f t="shared" si="13"/>
      </c>
      <c r="AC254" s="127"/>
      <c r="AD254" s="127"/>
      <c r="AE254" s="128"/>
      <c r="AF254" s="129">
        <f t="shared" si="14"/>
      </c>
      <c r="AG254" s="130"/>
      <c r="AH254" s="130"/>
      <c r="AI254" s="130">
        <f t="shared" si="15"/>
      </c>
      <c r="AJ254" s="130"/>
      <c r="AK254" s="130"/>
      <c r="AL254" s="130"/>
      <c r="AM254" s="130"/>
      <c r="AN254" s="130"/>
    </row>
    <row r="255" spans="1:40" ht="12" customHeight="1">
      <c r="A255" s="6"/>
      <c r="B255" s="40"/>
      <c r="C255" s="120"/>
      <c r="D255" s="121"/>
      <c r="E255" s="120"/>
      <c r="F255" s="121"/>
      <c r="G255" s="143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5"/>
      <c r="T255" s="124"/>
      <c r="U255" s="125"/>
      <c r="V255" s="152"/>
      <c r="W255" s="153"/>
      <c r="X255" s="154"/>
      <c r="Y255" s="126">
        <f t="shared" si="16"/>
        <v>0</v>
      </c>
      <c r="Z255" s="126"/>
      <c r="AA255" s="126"/>
      <c r="AB255" s="127">
        <f t="shared" si="13"/>
      </c>
      <c r="AC255" s="127"/>
      <c r="AD255" s="127"/>
      <c r="AE255" s="128"/>
      <c r="AF255" s="129">
        <f t="shared" si="14"/>
      </c>
      <c r="AG255" s="130"/>
      <c r="AH255" s="130"/>
      <c r="AI255" s="130">
        <f t="shared" si="15"/>
      </c>
      <c r="AJ255" s="130"/>
      <c r="AK255" s="130"/>
      <c r="AL255" s="130"/>
      <c r="AM255" s="130"/>
      <c r="AN255" s="130"/>
    </row>
    <row r="256" spans="1:40" ht="12" customHeight="1">
      <c r="A256" s="6"/>
      <c r="B256" s="40"/>
      <c r="C256" s="120"/>
      <c r="D256" s="121"/>
      <c r="E256" s="120"/>
      <c r="F256" s="121"/>
      <c r="G256" s="143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5"/>
      <c r="T256" s="124"/>
      <c r="U256" s="125"/>
      <c r="V256" s="152"/>
      <c r="W256" s="153"/>
      <c r="X256" s="154"/>
      <c r="Y256" s="126">
        <f t="shared" si="16"/>
        <v>0</v>
      </c>
      <c r="Z256" s="126"/>
      <c r="AA256" s="126"/>
      <c r="AB256" s="127">
        <f t="shared" si="13"/>
      </c>
      <c r="AC256" s="127"/>
      <c r="AD256" s="127"/>
      <c r="AE256" s="128"/>
      <c r="AF256" s="129">
        <f t="shared" si="14"/>
      </c>
      <c r="AG256" s="130"/>
      <c r="AH256" s="130"/>
      <c r="AI256" s="130">
        <f t="shared" si="15"/>
      </c>
      <c r="AJ256" s="130"/>
      <c r="AK256" s="130"/>
      <c r="AL256" s="130"/>
      <c r="AM256" s="130"/>
      <c r="AN256" s="130"/>
    </row>
    <row r="257" spans="1:40" ht="12" customHeight="1">
      <c r="A257" s="6"/>
      <c r="B257" s="40"/>
      <c r="C257" s="120"/>
      <c r="D257" s="121"/>
      <c r="E257" s="120"/>
      <c r="F257" s="121"/>
      <c r="G257" s="143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5"/>
      <c r="T257" s="124"/>
      <c r="U257" s="125"/>
      <c r="V257" s="152"/>
      <c r="W257" s="153"/>
      <c r="X257" s="154"/>
      <c r="Y257" s="126">
        <f>AW257*0.797680902293752</f>
        <v>0</v>
      </c>
      <c r="Z257" s="126"/>
      <c r="AA257" s="126"/>
      <c r="AB257" s="127">
        <f>IF(T257="","",ROUND(V257*Y257,2))</f>
      </c>
      <c r="AC257" s="127"/>
      <c r="AD257" s="127"/>
      <c r="AE257" s="128"/>
      <c r="AF257" s="129">
        <f>IF(T257="","",ROUND(Y257*(1+$AJ$15),2))</f>
      </c>
      <c r="AG257" s="130"/>
      <c r="AH257" s="130"/>
      <c r="AI257" s="130">
        <f>IF(T257="","",ROUND(V257*AF257,2))</f>
      </c>
      <c r="AJ257" s="130"/>
      <c r="AK257" s="130"/>
      <c r="AL257" s="130"/>
      <c r="AM257" s="130"/>
      <c r="AN257" s="130"/>
    </row>
    <row r="258" spans="1:40" ht="12" customHeight="1">
      <c r="A258" s="6"/>
      <c r="B258" s="40"/>
      <c r="C258" s="120"/>
      <c r="D258" s="121"/>
      <c r="E258" s="120"/>
      <c r="F258" s="121"/>
      <c r="G258" s="143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5"/>
      <c r="T258" s="124"/>
      <c r="U258" s="125"/>
      <c r="V258" s="152"/>
      <c r="W258" s="153"/>
      <c r="X258" s="154"/>
      <c r="Y258" s="126">
        <f>AW258*0.797680902293752</f>
        <v>0</v>
      </c>
      <c r="Z258" s="126"/>
      <c r="AA258" s="126"/>
      <c r="AB258" s="127">
        <f>IF(T258="","",ROUND(V258*Y258,2))</f>
      </c>
      <c r="AC258" s="127"/>
      <c r="AD258" s="127"/>
      <c r="AE258" s="128"/>
      <c r="AF258" s="129">
        <f>IF(T258="","",ROUND(Y258*(1+$AJ$15),2))</f>
      </c>
      <c r="AG258" s="130"/>
      <c r="AH258" s="130"/>
      <c r="AI258" s="130">
        <f>IF(T258="","",ROUND(V258*AF258,2))</f>
      </c>
      <c r="AJ258" s="130"/>
      <c r="AK258" s="130"/>
      <c r="AL258" s="130"/>
      <c r="AM258" s="130"/>
      <c r="AN258" s="130"/>
    </row>
    <row r="259" spans="1:40" ht="12" customHeight="1">
      <c r="A259" s="6"/>
      <c r="B259" s="40"/>
      <c r="C259" s="120"/>
      <c r="D259" s="121"/>
      <c r="E259" s="120"/>
      <c r="F259" s="121"/>
      <c r="G259" s="143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5"/>
      <c r="T259" s="124"/>
      <c r="U259" s="125"/>
      <c r="V259" s="152"/>
      <c r="W259" s="153"/>
      <c r="X259" s="154"/>
      <c r="Y259" s="126">
        <f>AW259*0.797680902293752</f>
        <v>0</v>
      </c>
      <c r="Z259" s="126"/>
      <c r="AA259" s="126"/>
      <c r="AB259" s="127">
        <f>IF(T259="","",ROUND(V259*Y259,2))</f>
      </c>
      <c r="AC259" s="127"/>
      <c r="AD259" s="127"/>
      <c r="AE259" s="128"/>
      <c r="AF259" s="129">
        <f>IF(T259="","",ROUND(Y259*(1+$AJ$15),2))</f>
      </c>
      <c r="AG259" s="130"/>
      <c r="AH259" s="130"/>
      <c r="AI259" s="130">
        <f>IF(T259="","",ROUND(V259*AF259,2))</f>
      </c>
      <c r="AJ259" s="130"/>
      <c r="AK259" s="130"/>
      <c r="AL259" s="130"/>
      <c r="AM259" s="130"/>
      <c r="AN259" s="130"/>
    </row>
    <row r="260" spans="1:40" ht="12" customHeight="1">
      <c r="A260" s="6"/>
      <c r="B260" s="40"/>
      <c r="C260" s="120"/>
      <c r="D260" s="121"/>
      <c r="E260" s="120"/>
      <c r="F260" s="121"/>
      <c r="G260" s="143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5"/>
      <c r="T260" s="124"/>
      <c r="U260" s="125"/>
      <c r="V260" s="152"/>
      <c r="W260" s="153"/>
      <c r="X260" s="154"/>
      <c r="Y260" s="126">
        <f>AW260*0.797680902293752</f>
        <v>0</v>
      </c>
      <c r="Z260" s="126"/>
      <c r="AA260" s="126"/>
      <c r="AB260" s="127">
        <f>IF(T260="","",ROUND(V260*Y260,2))</f>
      </c>
      <c r="AC260" s="127"/>
      <c r="AD260" s="127"/>
      <c r="AE260" s="128"/>
      <c r="AF260" s="129">
        <f>IF(T260="","",ROUND(Y260*(1+$AJ$15),2))</f>
      </c>
      <c r="AG260" s="130"/>
      <c r="AH260" s="130"/>
      <c r="AI260" s="130">
        <f>IF(T260="","",ROUND(V260*AF260,2))</f>
      </c>
      <c r="AJ260" s="130"/>
      <c r="AK260" s="130"/>
      <c r="AL260" s="130"/>
      <c r="AM260" s="130"/>
      <c r="AN260" s="130"/>
    </row>
    <row r="261" spans="1:40" ht="12" customHeight="1">
      <c r="A261" s="6"/>
      <c r="B261" s="41"/>
      <c r="C261" s="120"/>
      <c r="D261" s="121"/>
      <c r="E261" s="120"/>
      <c r="F261" s="121"/>
      <c r="G261" s="143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5"/>
      <c r="T261" s="124"/>
      <c r="U261" s="125"/>
      <c r="V261" s="152"/>
      <c r="W261" s="153"/>
      <c r="X261" s="154"/>
      <c r="Y261" s="126">
        <f>AW261*0.797680902293752</f>
        <v>0</v>
      </c>
      <c r="Z261" s="126"/>
      <c r="AA261" s="126"/>
      <c r="AB261" s="370">
        <f>IF(T261="","",ROUND(V261*Y261,2))</f>
      </c>
      <c r="AC261" s="370"/>
      <c r="AD261" s="370"/>
      <c r="AE261" s="371"/>
      <c r="AF261" s="129">
        <f>IF(T261="","",ROUND(Y261*(1+$AJ$15),2))</f>
      </c>
      <c r="AG261" s="130"/>
      <c r="AH261" s="130"/>
      <c r="AI261" s="365">
        <f>IF(T261="","",ROUND(V261*AF261,2))</f>
      </c>
      <c r="AJ261" s="365"/>
      <c r="AK261" s="365"/>
      <c r="AL261" s="365"/>
      <c r="AM261" s="365"/>
      <c r="AN261" s="365"/>
    </row>
    <row r="262" spans="1:40" ht="12" customHeight="1">
      <c r="A262" s="6"/>
      <c r="B262" s="34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8" t="s">
        <v>21</v>
      </c>
      <c r="Y262" s="362" t="s">
        <v>22</v>
      </c>
      <c r="Z262" s="363"/>
      <c r="AA262" s="363"/>
      <c r="AB262" s="363">
        <f>SUM(AB27:AE261)</f>
        <v>265087.5399999999</v>
      </c>
      <c r="AC262" s="363"/>
      <c r="AD262" s="363"/>
      <c r="AE262" s="366"/>
      <c r="AF262" s="367" t="s">
        <v>23</v>
      </c>
      <c r="AG262" s="368"/>
      <c r="AH262" s="368"/>
      <c r="AI262" s="369">
        <f>AI247+AI244+AI235+AI215+AI210+AI197+AI189+AI173+AI167+AI144+AI137+AI128+AI118+AI113+AI108+AI82+AI78+AI62+AI41+AI35</f>
        <v>332324.06000000006</v>
      </c>
      <c r="AJ262" s="369"/>
      <c r="AK262" s="369"/>
      <c r="AL262" s="369"/>
      <c r="AM262" s="369"/>
      <c r="AN262" s="369"/>
    </row>
    <row r="263" spans="1:40" ht="12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1:40" ht="12" customHeight="1">
      <c r="A264" s="6"/>
      <c r="B264" s="6"/>
      <c r="C264" s="6"/>
      <c r="D264" s="6"/>
      <c r="E264" s="6"/>
      <c r="F264" s="364" t="s">
        <v>30</v>
      </c>
      <c r="G264" s="364"/>
      <c r="H264" s="364"/>
      <c r="I264" s="364"/>
      <c r="J264" s="364"/>
      <c r="K264" s="364"/>
      <c r="L264" s="364"/>
      <c r="M264" s="364"/>
      <c r="N264" s="364"/>
      <c r="O264" s="364"/>
      <c r="P264" s="364"/>
      <c r="Q264" s="364"/>
      <c r="R264" s="364"/>
      <c r="S264" s="364"/>
      <c r="T264" s="364"/>
      <c r="U264" s="364"/>
      <c r="V264" s="364"/>
      <c r="W264" s="364"/>
      <c r="X264" s="364"/>
      <c r="Y264" s="364"/>
      <c r="Z264" s="364"/>
      <c r="AA264" s="364"/>
      <c r="AB264" s="364"/>
      <c r="AC264" s="364"/>
      <c r="AD264" s="364"/>
      <c r="AE264" s="364"/>
      <c r="AF264" s="364"/>
      <c r="AG264" s="364"/>
      <c r="AH264" s="364"/>
      <c r="AI264" s="364"/>
      <c r="AJ264" s="364"/>
      <c r="AK264" s="364"/>
      <c r="AL264" s="364"/>
      <c r="AM264" s="364"/>
      <c r="AN264" s="6"/>
    </row>
    <row r="265" spans="1:40" ht="12" customHeight="1">
      <c r="A265" s="6"/>
      <c r="B265" s="6"/>
      <c r="C265" s="6"/>
      <c r="D265" s="6"/>
      <c r="E265" s="6"/>
      <c r="F265" s="364"/>
      <c r="G265" s="364"/>
      <c r="H265" s="364"/>
      <c r="I265" s="364"/>
      <c r="J265" s="364"/>
      <c r="K265" s="364"/>
      <c r="L265" s="364"/>
      <c r="M265" s="364"/>
      <c r="N265" s="364"/>
      <c r="O265" s="364"/>
      <c r="P265" s="364"/>
      <c r="Q265" s="364"/>
      <c r="R265" s="364"/>
      <c r="S265" s="364"/>
      <c r="T265" s="364"/>
      <c r="U265" s="364"/>
      <c r="V265" s="364"/>
      <c r="W265" s="364"/>
      <c r="X265" s="364"/>
      <c r="Y265" s="364"/>
      <c r="Z265" s="364"/>
      <c r="AA265" s="364"/>
      <c r="AB265" s="364"/>
      <c r="AC265" s="364"/>
      <c r="AD265" s="364"/>
      <c r="AE265" s="364"/>
      <c r="AF265" s="364"/>
      <c r="AG265" s="364"/>
      <c r="AH265" s="364"/>
      <c r="AI265" s="364"/>
      <c r="AJ265" s="364"/>
      <c r="AK265" s="364"/>
      <c r="AL265" s="364"/>
      <c r="AM265" s="364"/>
      <c r="AN265" s="6"/>
    </row>
    <row r="266" spans="1:40" ht="12" customHeight="1">
      <c r="A266" s="6"/>
      <c r="B266" s="6"/>
      <c r="C266" s="6"/>
      <c r="D266" s="6"/>
      <c r="E266" s="6"/>
      <c r="F266" s="364"/>
      <c r="G266" s="364"/>
      <c r="H266" s="364"/>
      <c r="I266" s="364"/>
      <c r="J266" s="364"/>
      <c r="K266" s="364"/>
      <c r="L266" s="364"/>
      <c r="M266" s="364"/>
      <c r="N266" s="364"/>
      <c r="O266" s="364"/>
      <c r="P266" s="364"/>
      <c r="Q266" s="364"/>
      <c r="R266" s="364"/>
      <c r="S266" s="364"/>
      <c r="T266" s="364"/>
      <c r="U266" s="364"/>
      <c r="V266" s="364"/>
      <c r="W266" s="364"/>
      <c r="X266" s="364"/>
      <c r="Y266" s="364"/>
      <c r="Z266" s="364"/>
      <c r="AA266" s="364"/>
      <c r="AB266" s="364"/>
      <c r="AC266" s="364"/>
      <c r="AD266" s="364"/>
      <c r="AE266" s="364"/>
      <c r="AF266" s="364"/>
      <c r="AG266" s="364"/>
      <c r="AH266" s="364"/>
      <c r="AI266" s="364"/>
      <c r="AJ266" s="364"/>
      <c r="AK266" s="364"/>
      <c r="AL266" s="364"/>
      <c r="AM266" s="364"/>
      <c r="AN266" s="6"/>
    </row>
    <row r="267" spans="1:48" s="3" customFormat="1" ht="12.75">
      <c r="A267" s="6"/>
      <c r="B267" s="6"/>
      <c r="C267" s="6"/>
      <c r="D267" s="6"/>
      <c r="E267" s="6"/>
      <c r="F267" s="364"/>
      <c r="G267" s="364"/>
      <c r="H267" s="364"/>
      <c r="I267" s="364"/>
      <c r="J267" s="364"/>
      <c r="K267" s="364"/>
      <c r="L267" s="364"/>
      <c r="M267" s="364"/>
      <c r="N267" s="364"/>
      <c r="O267" s="364"/>
      <c r="P267" s="364"/>
      <c r="Q267" s="364"/>
      <c r="R267" s="364"/>
      <c r="S267" s="364"/>
      <c r="T267" s="364"/>
      <c r="U267" s="364"/>
      <c r="V267" s="364"/>
      <c r="W267" s="364"/>
      <c r="X267" s="364"/>
      <c r="Y267" s="364"/>
      <c r="Z267" s="364"/>
      <c r="AA267" s="364"/>
      <c r="AB267" s="364"/>
      <c r="AC267" s="364"/>
      <c r="AD267" s="364"/>
      <c r="AE267" s="364"/>
      <c r="AF267" s="364"/>
      <c r="AG267" s="364"/>
      <c r="AH267" s="364"/>
      <c r="AI267" s="364"/>
      <c r="AJ267" s="364"/>
      <c r="AK267" s="364"/>
      <c r="AL267" s="364"/>
      <c r="AM267" s="364"/>
      <c r="AN267" s="6"/>
      <c r="AV267" s="5"/>
    </row>
    <row r="268" spans="1:48" s="7" customFormat="1" ht="12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V268" s="8"/>
    </row>
    <row r="269" spans="1:40" ht="12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1:40" ht="12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1:40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1:40" ht="6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1:40" ht="12" customHeight="1">
      <c r="A273" s="6"/>
      <c r="B273" s="6"/>
      <c r="C273" s="6"/>
      <c r="D273" s="6"/>
      <c r="E273" s="6"/>
      <c r="F273" s="6" t="s">
        <v>4</v>
      </c>
      <c r="G273" s="6"/>
      <c r="H273" s="6"/>
      <c r="I273" s="6"/>
      <c r="J273" s="6"/>
      <c r="K273" s="6"/>
      <c r="L273" s="6"/>
      <c r="M273" s="6"/>
      <c r="N273" s="6"/>
      <c r="P273" s="6"/>
      <c r="Q273" s="6"/>
      <c r="R273" s="6"/>
      <c r="S273" s="6" t="s">
        <v>537</v>
      </c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1:40" ht="9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 t="s">
        <v>538</v>
      </c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1:40" ht="12" customHeight="1">
      <c r="A275" s="6"/>
      <c r="B275" s="6"/>
      <c r="C275" s="6"/>
      <c r="D275" s="6"/>
      <c r="E275" s="6"/>
      <c r="F275" s="6" t="s">
        <v>5</v>
      </c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1:40" ht="6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1:40" ht="12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1:40" ht="12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1:40" ht="12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1:40" ht="12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1:40" ht="12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1:40" ht="12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1:40" ht="12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1:40" ht="12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1:40" ht="12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1:40" ht="12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1:40" ht="12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1:40" ht="12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1:40" ht="12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1:40" ht="12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1:40" ht="12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1:40" ht="12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1:40" ht="12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1:40" ht="12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1:40" ht="12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1:40" ht="12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1:40" ht="12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1:40" ht="12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  <row r="299" spans="1:40" ht="12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</row>
    <row r="300" spans="1:40" ht="12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</row>
    <row r="301" spans="1:40" ht="12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</row>
    <row r="302" spans="1:40" ht="12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</row>
    <row r="303" spans="1:40" ht="12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</row>
    <row r="304" spans="1:40" ht="12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</row>
    <row r="305" spans="1:40" ht="12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</row>
    <row r="306" spans="1:40" ht="12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</row>
    <row r="307" spans="1:40" ht="12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</row>
    <row r="308" spans="1:40" ht="12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</row>
    <row r="309" spans="1:40" ht="12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</row>
    <row r="310" spans="1:40" ht="12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</row>
    <row r="311" spans="1:40" ht="12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</row>
    <row r="312" spans="1:40" ht="12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</row>
    <row r="313" spans="1:40" ht="12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</row>
    <row r="314" spans="1:40" ht="12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</row>
    <row r="315" spans="1:40" ht="12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</row>
    <row r="316" spans="1:40" ht="12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</row>
    <row r="317" spans="1:40" ht="12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</row>
  </sheetData>
  <sheetProtection insertRows="0" selectLockedCells="1"/>
  <mergeCells count="2154">
    <mergeCell ref="T44:U44"/>
    <mergeCell ref="G41:S41"/>
    <mergeCell ref="G42:S42"/>
    <mergeCell ref="T43:U43"/>
    <mergeCell ref="V43:X43"/>
    <mergeCell ref="T41:U41"/>
    <mergeCell ref="V41:X41"/>
    <mergeCell ref="T42:U42"/>
    <mergeCell ref="V42:X42"/>
    <mergeCell ref="G31:S31"/>
    <mergeCell ref="V40:W40"/>
    <mergeCell ref="T37:U37"/>
    <mergeCell ref="T38:U38"/>
    <mergeCell ref="V37:W37"/>
    <mergeCell ref="V38:W38"/>
    <mergeCell ref="T35:U35"/>
    <mergeCell ref="V35:X35"/>
    <mergeCell ref="T36:U36"/>
    <mergeCell ref="V36:X36"/>
    <mergeCell ref="T33:U33"/>
    <mergeCell ref="T34:U34"/>
    <mergeCell ref="V33:W33"/>
    <mergeCell ref="V34:W34"/>
    <mergeCell ref="AB261:AE261"/>
    <mergeCell ref="AF261:AH261"/>
    <mergeCell ref="AF190:AH190"/>
    <mergeCell ref="AB127:AE127"/>
    <mergeCell ref="AF127:AH127"/>
    <mergeCell ref="AB123:AE123"/>
    <mergeCell ref="AI261:AN261"/>
    <mergeCell ref="AB262:AE262"/>
    <mergeCell ref="AF262:AH262"/>
    <mergeCell ref="AI262:AN262"/>
    <mergeCell ref="AB260:AE260"/>
    <mergeCell ref="AF260:AH260"/>
    <mergeCell ref="AI260:AN260"/>
    <mergeCell ref="AI139:AN139"/>
    <mergeCell ref="AI140:AN140"/>
    <mergeCell ref="AI141:AN141"/>
    <mergeCell ref="AI142:AN142"/>
    <mergeCell ref="AB142:AE142"/>
    <mergeCell ref="AF142:AH142"/>
    <mergeCell ref="AI127:AN127"/>
    <mergeCell ref="AB128:AE128"/>
    <mergeCell ref="AF128:AH128"/>
    <mergeCell ref="AI128:AN128"/>
    <mergeCell ref="AB125:AE125"/>
    <mergeCell ref="AF125:AH125"/>
    <mergeCell ref="AI125:AN125"/>
    <mergeCell ref="AB126:AE126"/>
    <mergeCell ref="AF126:AH126"/>
    <mergeCell ref="AI126:AN126"/>
    <mergeCell ref="AF123:AH123"/>
    <mergeCell ref="AI123:AN123"/>
    <mergeCell ref="AB124:AE124"/>
    <mergeCell ref="AF124:AH124"/>
    <mergeCell ref="AI124:AN124"/>
    <mergeCell ref="AB121:AE121"/>
    <mergeCell ref="AF121:AH121"/>
    <mergeCell ref="AI121:AN121"/>
    <mergeCell ref="AB122:AE122"/>
    <mergeCell ref="AF122:AH122"/>
    <mergeCell ref="AI122:AN122"/>
    <mergeCell ref="AB119:AE119"/>
    <mergeCell ref="AF119:AH119"/>
    <mergeCell ref="AI119:AN119"/>
    <mergeCell ref="AB120:AE120"/>
    <mergeCell ref="AF120:AH120"/>
    <mergeCell ref="AI120:AN120"/>
    <mergeCell ref="AB117:AE117"/>
    <mergeCell ref="AF117:AH117"/>
    <mergeCell ref="AI117:AN117"/>
    <mergeCell ref="AB118:AE118"/>
    <mergeCell ref="AF118:AH118"/>
    <mergeCell ref="AI118:AN118"/>
    <mergeCell ref="AB115:AE115"/>
    <mergeCell ref="AF115:AH115"/>
    <mergeCell ref="AI115:AN115"/>
    <mergeCell ref="AB116:AE116"/>
    <mergeCell ref="AF116:AH116"/>
    <mergeCell ref="AI116:AN116"/>
    <mergeCell ref="AB113:AE113"/>
    <mergeCell ref="AF113:AH113"/>
    <mergeCell ref="AI113:AN113"/>
    <mergeCell ref="AB114:AE114"/>
    <mergeCell ref="AF114:AH114"/>
    <mergeCell ref="AI114:AN114"/>
    <mergeCell ref="AB111:AE111"/>
    <mergeCell ref="AF111:AH111"/>
    <mergeCell ref="AI111:AN111"/>
    <mergeCell ref="AB112:AE112"/>
    <mergeCell ref="AF112:AH112"/>
    <mergeCell ref="AI112:AN112"/>
    <mergeCell ref="F264:AM267"/>
    <mergeCell ref="AB108:AE108"/>
    <mergeCell ref="AF108:AH108"/>
    <mergeCell ref="AI108:AN108"/>
    <mergeCell ref="AB109:AE109"/>
    <mergeCell ref="AF109:AH109"/>
    <mergeCell ref="AI109:AN109"/>
    <mergeCell ref="AB110:AE110"/>
    <mergeCell ref="AF110:AH110"/>
    <mergeCell ref="AI110:AN110"/>
    <mergeCell ref="AB107:AE107"/>
    <mergeCell ref="AF107:AH107"/>
    <mergeCell ref="AI107:AN107"/>
    <mergeCell ref="AF214:AH214"/>
    <mergeCell ref="AI214:AN214"/>
    <mergeCell ref="E213:F213"/>
    <mergeCell ref="G213:S213"/>
    <mergeCell ref="T213:U213"/>
    <mergeCell ref="V213:X213"/>
    <mergeCell ref="V214:X214"/>
    <mergeCell ref="AB105:AE105"/>
    <mergeCell ref="AF105:AH105"/>
    <mergeCell ref="AI105:AN105"/>
    <mergeCell ref="AB106:AE106"/>
    <mergeCell ref="AF106:AH106"/>
    <mergeCell ref="AI106:AN106"/>
    <mergeCell ref="AB103:AE103"/>
    <mergeCell ref="AF103:AH103"/>
    <mergeCell ref="AI103:AN103"/>
    <mergeCell ref="AB104:AE104"/>
    <mergeCell ref="AF104:AH104"/>
    <mergeCell ref="AI104:AN104"/>
    <mergeCell ref="AB101:AE101"/>
    <mergeCell ref="AF101:AH101"/>
    <mergeCell ref="AI101:AN101"/>
    <mergeCell ref="AB102:AE102"/>
    <mergeCell ref="AF102:AH102"/>
    <mergeCell ref="AI102:AN102"/>
    <mergeCell ref="AB99:AE99"/>
    <mergeCell ref="AF99:AH99"/>
    <mergeCell ref="AI99:AN99"/>
    <mergeCell ref="AB100:AE100"/>
    <mergeCell ref="AF100:AH100"/>
    <mergeCell ref="AI100:AN100"/>
    <mergeCell ref="AB46:AE46"/>
    <mergeCell ref="AF46:AH46"/>
    <mergeCell ref="AI46:AN46"/>
    <mergeCell ref="AB98:AE98"/>
    <mergeCell ref="AF98:AH98"/>
    <mergeCell ref="AI98:AN98"/>
    <mergeCell ref="AI47:AN47"/>
    <mergeCell ref="AI48:AN48"/>
    <mergeCell ref="AI49:AN49"/>
    <mergeCell ref="AI50:AN50"/>
    <mergeCell ref="AB44:AE44"/>
    <mergeCell ref="AF44:AH44"/>
    <mergeCell ref="AI44:AN44"/>
    <mergeCell ref="AB45:AE45"/>
    <mergeCell ref="AF45:AH45"/>
    <mergeCell ref="AI45:AN45"/>
    <mergeCell ref="AB42:AE42"/>
    <mergeCell ref="AF42:AH42"/>
    <mergeCell ref="AI42:AN42"/>
    <mergeCell ref="AB43:AE43"/>
    <mergeCell ref="AF43:AH43"/>
    <mergeCell ref="AI43:AN43"/>
    <mergeCell ref="AF40:AH40"/>
    <mergeCell ref="AI40:AN40"/>
    <mergeCell ref="AB41:AE41"/>
    <mergeCell ref="AF41:AH41"/>
    <mergeCell ref="AI41:AN41"/>
    <mergeCell ref="AF38:AH38"/>
    <mergeCell ref="AI38:AN38"/>
    <mergeCell ref="AB39:AE39"/>
    <mergeCell ref="AF39:AH39"/>
    <mergeCell ref="AI39:AN39"/>
    <mergeCell ref="AF36:AH36"/>
    <mergeCell ref="AI36:AN36"/>
    <mergeCell ref="AB37:AE37"/>
    <mergeCell ref="AF37:AH37"/>
    <mergeCell ref="AI37:AN37"/>
    <mergeCell ref="AF34:AH34"/>
    <mergeCell ref="AI34:AN34"/>
    <mergeCell ref="AB35:AE35"/>
    <mergeCell ref="AF35:AH35"/>
    <mergeCell ref="AI35:AN35"/>
    <mergeCell ref="AF31:AH31"/>
    <mergeCell ref="AI31:AN31"/>
    <mergeCell ref="AF33:AH33"/>
    <mergeCell ref="AI33:AN33"/>
    <mergeCell ref="AF32:AH32"/>
    <mergeCell ref="AI32:AN32"/>
    <mergeCell ref="Y260:AA260"/>
    <mergeCell ref="Y261:AA261"/>
    <mergeCell ref="Y262:AA262"/>
    <mergeCell ref="AB30:AE30"/>
    <mergeCell ref="AB31:AE31"/>
    <mergeCell ref="AB33:AE33"/>
    <mergeCell ref="AB34:AE34"/>
    <mergeCell ref="AB36:AE36"/>
    <mergeCell ref="AB38:AE38"/>
    <mergeCell ref="AB40:AE40"/>
    <mergeCell ref="Y126:AA126"/>
    <mergeCell ref="Y127:AA127"/>
    <mergeCell ref="Y128:AA128"/>
    <mergeCell ref="Y122:AA122"/>
    <mergeCell ref="Y123:AA123"/>
    <mergeCell ref="Y124:AA124"/>
    <mergeCell ref="Y125:AA125"/>
    <mergeCell ref="Y120:AA120"/>
    <mergeCell ref="Y121:AA121"/>
    <mergeCell ref="Y114:AA114"/>
    <mergeCell ref="Y115:AA115"/>
    <mergeCell ref="Y116:AA116"/>
    <mergeCell ref="Y117:AA117"/>
    <mergeCell ref="Y107:AA107"/>
    <mergeCell ref="Y44:AA44"/>
    <mergeCell ref="Y45:AA45"/>
    <mergeCell ref="Y46:AA46"/>
    <mergeCell ref="Y98:AA98"/>
    <mergeCell ref="Y49:AA49"/>
    <mergeCell ref="Y66:AA66"/>
    <mergeCell ref="Y69:AA69"/>
    <mergeCell ref="Y58:AA58"/>
    <mergeCell ref="Y60:AA60"/>
    <mergeCell ref="Y40:AA40"/>
    <mergeCell ref="Y41:AA41"/>
    <mergeCell ref="Y42:AA42"/>
    <mergeCell ref="Y43:AA43"/>
    <mergeCell ref="Y36:AA36"/>
    <mergeCell ref="Y31:AA31"/>
    <mergeCell ref="Y33:AA33"/>
    <mergeCell ref="Y34:AA34"/>
    <mergeCell ref="Y35:AA35"/>
    <mergeCell ref="Y51:AA51"/>
    <mergeCell ref="AJ15:AN16"/>
    <mergeCell ref="U17:V17"/>
    <mergeCell ref="U18:V18"/>
    <mergeCell ref="AI30:AN30"/>
    <mergeCell ref="Y29:AA29"/>
    <mergeCell ref="Y28:AA28"/>
    <mergeCell ref="AB28:AE28"/>
    <mergeCell ref="AB29:AE29"/>
    <mergeCell ref="L18:M18"/>
    <mergeCell ref="Y30:AA30"/>
    <mergeCell ref="AI28:AN28"/>
    <mergeCell ref="AF29:AH29"/>
    <mergeCell ref="AI29:AN29"/>
    <mergeCell ref="AF30:AH30"/>
    <mergeCell ref="L17:M17"/>
    <mergeCell ref="O17:P17"/>
    <mergeCell ref="Y15:AI16"/>
    <mergeCell ref="Y17:AN22"/>
    <mergeCell ref="Q15:X16"/>
    <mergeCell ref="O20:P20"/>
    <mergeCell ref="L19:M19"/>
    <mergeCell ref="O18:P18"/>
    <mergeCell ref="U19:V19"/>
    <mergeCell ref="K15:P16"/>
    <mergeCell ref="AI27:AN27"/>
    <mergeCell ref="AF28:AH28"/>
    <mergeCell ref="Y24:AN24"/>
    <mergeCell ref="Y26:AA26"/>
    <mergeCell ref="AB26:AE26"/>
    <mergeCell ref="Y25:AE25"/>
    <mergeCell ref="AF25:AN25"/>
    <mergeCell ref="AF26:AH26"/>
    <mergeCell ref="AI26:AN26"/>
    <mergeCell ref="AB27:AE27"/>
    <mergeCell ref="AF27:AH27"/>
    <mergeCell ref="G28:S28"/>
    <mergeCell ref="O21:P21"/>
    <mergeCell ref="U21:V21"/>
    <mergeCell ref="U22:V22"/>
    <mergeCell ref="K22:P22"/>
    <mergeCell ref="Y27:AA27"/>
    <mergeCell ref="G27:S27"/>
    <mergeCell ref="V24:X26"/>
    <mergeCell ref="U20:V20"/>
    <mergeCell ref="G29:S29"/>
    <mergeCell ref="G30:S30"/>
    <mergeCell ref="O19:P19"/>
    <mergeCell ref="L20:M20"/>
    <mergeCell ref="T30:U30"/>
    <mergeCell ref="G24:S26"/>
    <mergeCell ref="L21:M21"/>
    <mergeCell ref="T40:U40"/>
    <mergeCell ref="V39:W39"/>
    <mergeCell ref="AB32:AE32"/>
    <mergeCell ref="G32:S32"/>
    <mergeCell ref="T32:U32"/>
    <mergeCell ref="V32:W32"/>
    <mergeCell ref="Y37:AA37"/>
    <mergeCell ref="Y38:AA38"/>
    <mergeCell ref="Y39:AA39"/>
    <mergeCell ref="Y32:AA32"/>
    <mergeCell ref="T101:U101"/>
    <mergeCell ref="V101:X101"/>
    <mergeCell ref="T45:U45"/>
    <mergeCell ref="V27:X27"/>
    <mergeCell ref="T24:U26"/>
    <mergeCell ref="T28:U28"/>
    <mergeCell ref="T29:U29"/>
    <mergeCell ref="T31:U31"/>
    <mergeCell ref="T27:U27"/>
    <mergeCell ref="T39:U39"/>
    <mergeCell ref="T106:U106"/>
    <mergeCell ref="V106:X106"/>
    <mergeCell ref="T102:U102"/>
    <mergeCell ref="V102:X102"/>
    <mergeCell ref="T46:U46"/>
    <mergeCell ref="T98:U98"/>
    <mergeCell ref="T99:U99"/>
    <mergeCell ref="T100:U100"/>
    <mergeCell ref="V100:X100"/>
    <mergeCell ref="V88:W88"/>
    <mergeCell ref="T103:U103"/>
    <mergeCell ref="V103:X103"/>
    <mergeCell ref="T104:U104"/>
    <mergeCell ref="V104:X104"/>
    <mergeCell ref="T105:U105"/>
    <mergeCell ref="V105:X105"/>
    <mergeCell ref="T113:U113"/>
    <mergeCell ref="V113:X113"/>
    <mergeCell ref="T108:U108"/>
    <mergeCell ref="V108:X108"/>
    <mergeCell ref="T109:U109"/>
    <mergeCell ref="V109:X109"/>
    <mergeCell ref="T110:U110"/>
    <mergeCell ref="V110:X110"/>
    <mergeCell ref="T117:U117"/>
    <mergeCell ref="V117:X117"/>
    <mergeCell ref="T111:U111"/>
    <mergeCell ref="V111:X111"/>
    <mergeCell ref="T112:U112"/>
    <mergeCell ref="V112:X112"/>
    <mergeCell ref="T114:U114"/>
    <mergeCell ref="V114:X114"/>
    <mergeCell ref="T115:U115"/>
    <mergeCell ref="V115:X115"/>
    <mergeCell ref="T125:U125"/>
    <mergeCell ref="T120:U120"/>
    <mergeCell ref="T121:U121"/>
    <mergeCell ref="T122:U122"/>
    <mergeCell ref="T123:U123"/>
    <mergeCell ref="T124:U124"/>
    <mergeCell ref="T261:U261"/>
    <mergeCell ref="V261:X261"/>
    <mergeCell ref="T126:U126"/>
    <mergeCell ref="T127:U127"/>
    <mergeCell ref="T128:U128"/>
    <mergeCell ref="V128:X128"/>
    <mergeCell ref="V136:X136"/>
    <mergeCell ref="T260:U260"/>
    <mergeCell ref="V260:X260"/>
    <mergeCell ref="V130:X130"/>
    <mergeCell ref="T119:U119"/>
    <mergeCell ref="V119:X119"/>
    <mergeCell ref="T130:U130"/>
    <mergeCell ref="G33:S33"/>
    <mergeCell ref="G34:S34"/>
    <mergeCell ref="G43:S43"/>
    <mergeCell ref="G44:S44"/>
    <mergeCell ref="G35:S35"/>
    <mergeCell ref="T118:U118"/>
    <mergeCell ref="V118:X118"/>
    <mergeCell ref="G38:S38"/>
    <mergeCell ref="G39:S39"/>
    <mergeCell ref="G40:S40"/>
    <mergeCell ref="T116:U116"/>
    <mergeCell ref="G111:S111"/>
    <mergeCell ref="G112:S112"/>
    <mergeCell ref="G106:S106"/>
    <mergeCell ref="G107:S107"/>
    <mergeCell ref="G45:S45"/>
    <mergeCell ref="T107:U107"/>
    <mergeCell ref="G46:S46"/>
    <mergeCell ref="G98:S98"/>
    <mergeCell ref="G101:S101"/>
    <mergeCell ref="G102:S102"/>
    <mergeCell ref="G103:S103"/>
    <mergeCell ref="G99:S99"/>
    <mergeCell ref="G100:S100"/>
    <mergeCell ref="G55:S55"/>
    <mergeCell ref="G65:S65"/>
    <mergeCell ref="G115:S115"/>
    <mergeCell ref="G116:S116"/>
    <mergeCell ref="G130:S130"/>
    <mergeCell ref="G104:S104"/>
    <mergeCell ref="G105:S105"/>
    <mergeCell ref="G117:S117"/>
    <mergeCell ref="G118:S118"/>
    <mergeCell ref="G110:S110"/>
    <mergeCell ref="G108:S108"/>
    <mergeCell ref="G109:S109"/>
    <mergeCell ref="E29:F29"/>
    <mergeCell ref="E30:F30"/>
    <mergeCell ref="E31:F31"/>
    <mergeCell ref="G125:S125"/>
    <mergeCell ref="E34:F34"/>
    <mergeCell ref="E32:F32"/>
    <mergeCell ref="E35:F35"/>
    <mergeCell ref="E36:F36"/>
    <mergeCell ref="E98:F98"/>
    <mergeCell ref="E37:F37"/>
    <mergeCell ref="G126:S126"/>
    <mergeCell ref="G119:S119"/>
    <mergeCell ref="G120:S120"/>
    <mergeCell ref="G121:S121"/>
    <mergeCell ref="G122:S122"/>
    <mergeCell ref="G123:S123"/>
    <mergeCell ref="B24:B26"/>
    <mergeCell ref="E25:F25"/>
    <mergeCell ref="C27:D27"/>
    <mergeCell ref="E27:F27"/>
    <mergeCell ref="C28:D28"/>
    <mergeCell ref="E28:F28"/>
    <mergeCell ref="E43:F43"/>
    <mergeCell ref="E44:F44"/>
    <mergeCell ref="G261:S261"/>
    <mergeCell ref="G124:S124"/>
    <mergeCell ref="G260:S260"/>
    <mergeCell ref="G113:S113"/>
    <mergeCell ref="G114:S114"/>
    <mergeCell ref="E100:F100"/>
    <mergeCell ref="E106:F106"/>
    <mergeCell ref="E101:F101"/>
    <mergeCell ref="E110:F110"/>
    <mergeCell ref="E111:F111"/>
    <mergeCell ref="E38:F38"/>
    <mergeCell ref="E39:F39"/>
    <mergeCell ref="E102:F102"/>
    <mergeCell ref="E103:F103"/>
    <mergeCell ref="E104:F104"/>
    <mergeCell ref="E105:F105"/>
    <mergeCell ref="E41:F41"/>
    <mergeCell ref="E42:F42"/>
    <mergeCell ref="E122:F122"/>
    <mergeCell ref="E123:F123"/>
    <mergeCell ref="E112:F112"/>
    <mergeCell ref="E113:F113"/>
    <mergeCell ref="E114:F114"/>
    <mergeCell ref="E115:F115"/>
    <mergeCell ref="E117:F117"/>
    <mergeCell ref="E118:F118"/>
    <mergeCell ref="E119:F119"/>
    <mergeCell ref="E121:F121"/>
    <mergeCell ref="C34:D34"/>
    <mergeCell ref="C35:D35"/>
    <mergeCell ref="C36:D36"/>
    <mergeCell ref="C37:D37"/>
    <mergeCell ref="C42:D42"/>
    <mergeCell ref="C43:D43"/>
    <mergeCell ref="C38:D38"/>
    <mergeCell ref="C39:D39"/>
    <mergeCell ref="E45:F45"/>
    <mergeCell ref="E116:F116"/>
    <mergeCell ref="C29:D29"/>
    <mergeCell ref="C30:D30"/>
    <mergeCell ref="C31:D31"/>
    <mergeCell ref="C33:D33"/>
    <mergeCell ref="E120:F120"/>
    <mergeCell ref="E99:F99"/>
    <mergeCell ref="E107:F107"/>
    <mergeCell ref="E108:F108"/>
    <mergeCell ref="E109:F109"/>
    <mergeCell ref="E260:F260"/>
    <mergeCell ref="E261:F261"/>
    <mergeCell ref="E124:F124"/>
    <mergeCell ref="E125:F125"/>
    <mergeCell ref="E126:F126"/>
    <mergeCell ref="E127:F127"/>
    <mergeCell ref="E128:F128"/>
    <mergeCell ref="E130:F130"/>
    <mergeCell ref="C40:D40"/>
    <mergeCell ref="C41:D41"/>
    <mergeCell ref="C105:D105"/>
    <mergeCell ref="C106:D106"/>
    <mergeCell ref="C44:D44"/>
    <mergeCell ref="C45:D45"/>
    <mergeCell ref="C46:D46"/>
    <mergeCell ref="C98:D98"/>
    <mergeCell ref="C99:D99"/>
    <mergeCell ref="C100:D100"/>
    <mergeCell ref="C261:D261"/>
    <mergeCell ref="C107:D107"/>
    <mergeCell ref="C108:D108"/>
    <mergeCell ref="C109:D109"/>
    <mergeCell ref="C110:D110"/>
    <mergeCell ref="C111:D111"/>
    <mergeCell ref="C121:D121"/>
    <mergeCell ref="C130:D130"/>
    <mergeCell ref="C213:D213"/>
    <mergeCell ref="C115:D115"/>
    <mergeCell ref="C124:D124"/>
    <mergeCell ref="C117:D117"/>
    <mergeCell ref="C118:D118"/>
    <mergeCell ref="C119:D119"/>
    <mergeCell ref="C120:D120"/>
    <mergeCell ref="C260:D260"/>
    <mergeCell ref="C32:D32"/>
    <mergeCell ref="C47:D47"/>
    <mergeCell ref="C122:D122"/>
    <mergeCell ref="E47:F47"/>
    <mergeCell ref="G47:S47"/>
    <mergeCell ref="T47:U47"/>
    <mergeCell ref="C54:D54"/>
    <mergeCell ref="E54:F54"/>
    <mergeCell ref="G54:S54"/>
    <mergeCell ref="T54:U54"/>
    <mergeCell ref="Y47:AA47"/>
    <mergeCell ref="V28:W28"/>
    <mergeCell ref="V29:W29"/>
    <mergeCell ref="V30:W30"/>
    <mergeCell ref="V31:W31"/>
    <mergeCell ref="E46:F46"/>
    <mergeCell ref="E33:F33"/>
    <mergeCell ref="E40:F40"/>
    <mergeCell ref="G36:S36"/>
    <mergeCell ref="G37:S37"/>
    <mergeCell ref="AB47:AE47"/>
    <mergeCell ref="AF47:AH47"/>
    <mergeCell ref="V68:W68"/>
    <mergeCell ref="C48:D48"/>
    <mergeCell ref="E48:F48"/>
    <mergeCell ref="G48:S48"/>
    <mergeCell ref="T48:U48"/>
    <mergeCell ref="Y48:AA48"/>
    <mergeCell ref="AB48:AE48"/>
    <mergeCell ref="AF48:AH48"/>
    <mergeCell ref="V66:W66"/>
    <mergeCell ref="C49:D49"/>
    <mergeCell ref="E49:F49"/>
    <mergeCell ref="G49:S49"/>
    <mergeCell ref="T49:U49"/>
    <mergeCell ref="V58:W58"/>
    <mergeCell ref="C51:D51"/>
    <mergeCell ref="E51:F51"/>
    <mergeCell ref="G51:S51"/>
    <mergeCell ref="T51:U51"/>
    <mergeCell ref="AB49:AE49"/>
    <mergeCell ref="AF49:AH49"/>
    <mergeCell ref="V60:W60"/>
    <mergeCell ref="C50:D50"/>
    <mergeCell ref="E50:F50"/>
    <mergeCell ref="G50:S50"/>
    <mergeCell ref="T50:U50"/>
    <mergeCell ref="Y50:AA50"/>
    <mergeCell ref="AB50:AE50"/>
    <mergeCell ref="AF50:AH50"/>
    <mergeCell ref="V56:W56"/>
    <mergeCell ref="V54:W54"/>
    <mergeCell ref="Y53:AA53"/>
    <mergeCell ref="AB53:AE53"/>
    <mergeCell ref="AF53:AH53"/>
    <mergeCell ref="Y54:AA54"/>
    <mergeCell ref="AB54:AE54"/>
    <mergeCell ref="AF54:AH54"/>
    <mergeCell ref="AB56:AE56"/>
    <mergeCell ref="Y56:AA56"/>
    <mergeCell ref="C52:D52"/>
    <mergeCell ref="E52:F52"/>
    <mergeCell ref="G52:S52"/>
    <mergeCell ref="T52:U52"/>
    <mergeCell ref="Y52:AA52"/>
    <mergeCell ref="AB52:AE52"/>
    <mergeCell ref="AI54:AN54"/>
    <mergeCell ref="AB55:AE55"/>
    <mergeCell ref="AF55:AH55"/>
    <mergeCell ref="V55:W55"/>
    <mergeCell ref="AI55:AN55"/>
    <mergeCell ref="AI51:AN51"/>
    <mergeCell ref="AF52:AH52"/>
    <mergeCell ref="AI52:AN52"/>
    <mergeCell ref="AB51:AE51"/>
    <mergeCell ref="AF51:AH51"/>
    <mergeCell ref="E56:F56"/>
    <mergeCell ref="G56:S56"/>
    <mergeCell ref="T56:U56"/>
    <mergeCell ref="C55:D55"/>
    <mergeCell ref="E55:F55"/>
    <mergeCell ref="C53:D53"/>
    <mergeCell ref="E53:F53"/>
    <mergeCell ref="G53:S53"/>
    <mergeCell ref="T55:U55"/>
    <mergeCell ref="C57:D57"/>
    <mergeCell ref="E57:F57"/>
    <mergeCell ref="G57:S57"/>
    <mergeCell ref="T57:U57"/>
    <mergeCell ref="AB58:AE58"/>
    <mergeCell ref="AI53:AN53"/>
    <mergeCell ref="AF56:AH56"/>
    <mergeCell ref="AI56:AN56"/>
    <mergeCell ref="Y55:AA55"/>
    <mergeCell ref="C56:D56"/>
    <mergeCell ref="AI58:AN58"/>
    <mergeCell ref="Y57:AA57"/>
    <mergeCell ref="AB57:AE57"/>
    <mergeCell ref="AF57:AH57"/>
    <mergeCell ref="V59:W59"/>
    <mergeCell ref="V57:W57"/>
    <mergeCell ref="C59:D59"/>
    <mergeCell ref="E59:F59"/>
    <mergeCell ref="G59:S59"/>
    <mergeCell ref="T59:U59"/>
    <mergeCell ref="AI57:AN57"/>
    <mergeCell ref="C58:D58"/>
    <mergeCell ref="E58:F58"/>
    <mergeCell ref="G58:S58"/>
    <mergeCell ref="T58:U58"/>
    <mergeCell ref="AF58:AH58"/>
    <mergeCell ref="AB60:AE60"/>
    <mergeCell ref="AF60:AH60"/>
    <mergeCell ref="AI60:AN60"/>
    <mergeCell ref="Y59:AA59"/>
    <mergeCell ref="AB59:AE59"/>
    <mergeCell ref="AF59:AH59"/>
    <mergeCell ref="AI61:AN61"/>
    <mergeCell ref="C61:D61"/>
    <mergeCell ref="E61:F61"/>
    <mergeCell ref="G61:S61"/>
    <mergeCell ref="T61:U61"/>
    <mergeCell ref="AI59:AN59"/>
    <mergeCell ref="C60:D60"/>
    <mergeCell ref="E60:F60"/>
    <mergeCell ref="G60:S60"/>
    <mergeCell ref="T60:U60"/>
    <mergeCell ref="C62:D62"/>
    <mergeCell ref="E62:F62"/>
    <mergeCell ref="G62:S62"/>
    <mergeCell ref="T62:U62"/>
    <mergeCell ref="AB61:AE61"/>
    <mergeCell ref="AF61:AH61"/>
    <mergeCell ref="V61:W61"/>
    <mergeCell ref="Y61:AA61"/>
    <mergeCell ref="AB63:AE63"/>
    <mergeCell ref="AF63:AH63"/>
    <mergeCell ref="AI63:AN63"/>
    <mergeCell ref="Y62:AA62"/>
    <mergeCell ref="AB62:AE62"/>
    <mergeCell ref="AF62:AH62"/>
    <mergeCell ref="C64:D64"/>
    <mergeCell ref="E64:F64"/>
    <mergeCell ref="G64:S64"/>
    <mergeCell ref="T64:U64"/>
    <mergeCell ref="AI62:AN62"/>
    <mergeCell ref="C63:D63"/>
    <mergeCell ref="E63:F63"/>
    <mergeCell ref="G63:S63"/>
    <mergeCell ref="T63:U63"/>
    <mergeCell ref="Y63:AA63"/>
    <mergeCell ref="T65:U65"/>
    <mergeCell ref="AI64:AN64"/>
    <mergeCell ref="AB65:AE65"/>
    <mergeCell ref="AF65:AH65"/>
    <mergeCell ref="V65:W65"/>
    <mergeCell ref="AI65:AN65"/>
    <mergeCell ref="Y64:AA64"/>
    <mergeCell ref="AB64:AE64"/>
    <mergeCell ref="AF64:AH64"/>
    <mergeCell ref="AB66:AE66"/>
    <mergeCell ref="AF66:AH66"/>
    <mergeCell ref="AI66:AN66"/>
    <mergeCell ref="Y65:AA65"/>
    <mergeCell ref="C66:D66"/>
    <mergeCell ref="E66:F66"/>
    <mergeCell ref="G66:S66"/>
    <mergeCell ref="T66:U66"/>
    <mergeCell ref="C65:D65"/>
    <mergeCell ref="E65:F65"/>
    <mergeCell ref="AB67:AE67"/>
    <mergeCell ref="AF67:AH67"/>
    <mergeCell ref="V67:W67"/>
    <mergeCell ref="C67:D67"/>
    <mergeCell ref="E67:F67"/>
    <mergeCell ref="G67:S67"/>
    <mergeCell ref="T67:U67"/>
    <mergeCell ref="AI67:AN67"/>
    <mergeCell ref="C68:D68"/>
    <mergeCell ref="E68:F68"/>
    <mergeCell ref="G68:S68"/>
    <mergeCell ref="T68:U68"/>
    <mergeCell ref="Y68:AA68"/>
    <mergeCell ref="AB68:AE68"/>
    <mergeCell ref="AF68:AH68"/>
    <mergeCell ref="AI68:AN68"/>
    <mergeCell ref="Y67:AA67"/>
    <mergeCell ref="AB69:AE69"/>
    <mergeCell ref="AF69:AH69"/>
    <mergeCell ref="V69:W69"/>
    <mergeCell ref="AI69:AN69"/>
    <mergeCell ref="C69:D69"/>
    <mergeCell ref="E69:F69"/>
    <mergeCell ref="G69:S69"/>
    <mergeCell ref="T69:U69"/>
    <mergeCell ref="Y70:AA70"/>
    <mergeCell ref="AB70:AE70"/>
    <mergeCell ref="AF70:AH70"/>
    <mergeCell ref="C70:D70"/>
    <mergeCell ref="E70:F70"/>
    <mergeCell ref="G70:S70"/>
    <mergeCell ref="AI70:AN70"/>
    <mergeCell ref="C71:D71"/>
    <mergeCell ref="E71:F71"/>
    <mergeCell ref="G71:S71"/>
    <mergeCell ref="T71:U71"/>
    <mergeCell ref="V71:X71"/>
    <mergeCell ref="Y71:AA71"/>
    <mergeCell ref="AB71:AE71"/>
    <mergeCell ref="AF71:AH71"/>
    <mergeCell ref="AI71:AN71"/>
    <mergeCell ref="Y72:AA72"/>
    <mergeCell ref="AB72:AE72"/>
    <mergeCell ref="AF72:AH72"/>
    <mergeCell ref="C72:D72"/>
    <mergeCell ref="E72:F72"/>
    <mergeCell ref="G72:S72"/>
    <mergeCell ref="T72:U72"/>
    <mergeCell ref="AI72:AN72"/>
    <mergeCell ref="C73:D73"/>
    <mergeCell ref="E73:F73"/>
    <mergeCell ref="G73:S73"/>
    <mergeCell ref="T73:U73"/>
    <mergeCell ref="V73:X73"/>
    <mergeCell ref="Y73:AA73"/>
    <mergeCell ref="AB73:AE73"/>
    <mergeCell ref="AF73:AH73"/>
    <mergeCell ref="AI73:AN73"/>
    <mergeCell ref="V74:X74"/>
    <mergeCell ref="Y74:AA74"/>
    <mergeCell ref="AB74:AE74"/>
    <mergeCell ref="AF74:AH74"/>
    <mergeCell ref="C74:D74"/>
    <mergeCell ref="E74:F74"/>
    <mergeCell ref="G74:S74"/>
    <mergeCell ref="T74:U74"/>
    <mergeCell ref="AI74:AN74"/>
    <mergeCell ref="C75:D75"/>
    <mergeCell ref="E75:F75"/>
    <mergeCell ref="G75:S75"/>
    <mergeCell ref="T75:U75"/>
    <mergeCell ref="V75:X75"/>
    <mergeCell ref="Y75:AA75"/>
    <mergeCell ref="AB75:AE75"/>
    <mergeCell ref="AF75:AH75"/>
    <mergeCell ref="AI75:AN75"/>
    <mergeCell ref="V76:X76"/>
    <mergeCell ref="Y76:AA76"/>
    <mergeCell ref="AB76:AE76"/>
    <mergeCell ref="AF76:AH76"/>
    <mergeCell ref="C76:D76"/>
    <mergeCell ref="E76:F76"/>
    <mergeCell ref="G76:S76"/>
    <mergeCell ref="T76:U76"/>
    <mergeCell ref="AI76:AN76"/>
    <mergeCell ref="C77:D77"/>
    <mergeCell ref="E77:F77"/>
    <mergeCell ref="G77:S77"/>
    <mergeCell ref="T77:U77"/>
    <mergeCell ref="V77:X77"/>
    <mergeCell ref="Y77:AA77"/>
    <mergeCell ref="AB77:AE77"/>
    <mergeCell ref="AF77:AH77"/>
    <mergeCell ref="AI77:AN77"/>
    <mergeCell ref="Y78:AA78"/>
    <mergeCell ref="AB78:AE78"/>
    <mergeCell ref="AF78:AH78"/>
    <mergeCell ref="C78:D78"/>
    <mergeCell ref="E78:F78"/>
    <mergeCell ref="G78:S78"/>
    <mergeCell ref="T78:U78"/>
    <mergeCell ref="AI78:AN78"/>
    <mergeCell ref="C79:D79"/>
    <mergeCell ref="E79:F79"/>
    <mergeCell ref="G79:S79"/>
    <mergeCell ref="T79:U79"/>
    <mergeCell ref="V79:X79"/>
    <mergeCell ref="Y79:AA79"/>
    <mergeCell ref="AB79:AE79"/>
    <mergeCell ref="AF79:AH79"/>
    <mergeCell ref="AI79:AN79"/>
    <mergeCell ref="V80:X80"/>
    <mergeCell ref="Y80:AA80"/>
    <mergeCell ref="AB80:AE80"/>
    <mergeCell ref="AF80:AH80"/>
    <mergeCell ref="C80:D80"/>
    <mergeCell ref="E80:F80"/>
    <mergeCell ref="G80:S80"/>
    <mergeCell ref="T80:U80"/>
    <mergeCell ref="AI80:AN80"/>
    <mergeCell ref="C81:D81"/>
    <mergeCell ref="E81:F81"/>
    <mergeCell ref="G81:S81"/>
    <mergeCell ref="T81:U81"/>
    <mergeCell ref="V81:X81"/>
    <mergeCell ref="Y81:AA81"/>
    <mergeCell ref="AB81:AE81"/>
    <mergeCell ref="AF81:AH81"/>
    <mergeCell ref="AI81:AN81"/>
    <mergeCell ref="V82:X82"/>
    <mergeCell ref="Y82:AA82"/>
    <mergeCell ref="AB82:AE82"/>
    <mergeCell ref="AF82:AH82"/>
    <mergeCell ref="C82:D82"/>
    <mergeCell ref="E82:F82"/>
    <mergeCell ref="G82:S82"/>
    <mergeCell ref="T82:U82"/>
    <mergeCell ref="AI82:AN82"/>
    <mergeCell ref="C83:D83"/>
    <mergeCell ref="E83:F83"/>
    <mergeCell ref="G83:S83"/>
    <mergeCell ref="T83:U83"/>
    <mergeCell ref="V83:X83"/>
    <mergeCell ref="Y83:AA83"/>
    <mergeCell ref="AB83:AE83"/>
    <mergeCell ref="AF83:AH83"/>
    <mergeCell ref="AI83:AN83"/>
    <mergeCell ref="V84:X84"/>
    <mergeCell ref="Y84:AA84"/>
    <mergeCell ref="AB84:AE84"/>
    <mergeCell ref="AF84:AH84"/>
    <mergeCell ref="C84:D84"/>
    <mergeCell ref="E84:F84"/>
    <mergeCell ref="G84:S84"/>
    <mergeCell ref="T84:U84"/>
    <mergeCell ref="AI84:AN84"/>
    <mergeCell ref="C85:D85"/>
    <mergeCell ref="E85:F85"/>
    <mergeCell ref="G85:S85"/>
    <mergeCell ref="T85:U85"/>
    <mergeCell ref="V85:X85"/>
    <mergeCell ref="Y85:AA85"/>
    <mergeCell ref="AB85:AE85"/>
    <mergeCell ref="AF85:AH85"/>
    <mergeCell ref="AI85:AN85"/>
    <mergeCell ref="V86:X86"/>
    <mergeCell ref="Y86:AA86"/>
    <mergeCell ref="AB86:AE86"/>
    <mergeCell ref="AF86:AH86"/>
    <mergeCell ref="C86:D86"/>
    <mergeCell ref="E86:F86"/>
    <mergeCell ref="G86:S86"/>
    <mergeCell ref="T86:U86"/>
    <mergeCell ref="C87:D87"/>
    <mergeCell ref="E87:F87"/>
    <mergeCell ref="G87:S87"/>
    <mergeCell ref="T87:U87"/>
    <mergeCell ref="AI86:AN86"/>
    <mergeCell ref="AB87:AE87"/>
    <mergeCell ref="AF87:AH87"/>
    <mergeCell ref="V87:W87"/>
    <mergeCell ref="AI87:AN87"/>
    <mergeCell ref="Y87:AA87"/>
    <mergeCell ref="Y88:AA88"/>
    <mergeCell ref="AB88:AE88"/>
    <mergeCell ref="AF88:AH88"/>
    <mergeCell ref="AI88:AN88"/>
    <mergeCell ref="C88:D88"/>
    <mergeCell ref="E88:F88"/>
    <mergeCell ref="G88:S88"/>
    <mergeCell ref="T88:U88"/>
    <mergeCell ref="AB89:AE89"/>
    <mergeCell ref="AF89:AH89"/>
    <mergeCell ref="V89:W89"/>
    <mergeCell ref="C89:D89"/>
    <mergeCell ref="E89:F89"/>
    <mergeCell ref="G89:S89"/>
    <mergeCell ref="T89:U89"/>
    <mergeCell ref="AI89:AN89"/>
    <mergeCell ref="C90:D90"/>
    <mergeCell ref="E90:F90"/>
    <mergeCell ref="G90:S90"/>
    <mergeCell ref="T90:U90"/>
    <mergeCell ref="Y90:AA90"/>
    <mergeCell ref="AB90:AE90"/>
    <mergeCell ref="AF90:AH90"/>
    <mergeCell ref="AI90:AN90"/>
    <mergeCell ref="Y89:AA89"/>
    <mergeCell ref="AF91:AH91"/>
    <mergeCell ref="V126:W126"/>
    <mergeCell ref="C91:D91"/>
    <mergeCell ref="E91:F91"/>
    <mergeCell ref="G91:S91"/>
    <mergeCell ref="T91:U91"/>
    <mergeCell ref="C125:D125"/>
    <mergeCell ref="C126:D126"/>
    <mergeCell ref="C116:D116"/>
    <mergeCell ref="C123:D123"/>
    <mergeCell ref="C114:D114"/>
    <mergeCell ref="AI91:AN91"/>
    <mergeCell ref="C92:D92"/>
    <mergeCell ref="E92:F92"/>
    <mergeCell ref="G92:S92"/>
    <mergeCell ref="T92:U92"/>
    <mergeCell ref="Y92:AA92"/>
    <mergeCell ref="AB92:AE92"/>
    <mergeCell ref="AF92:AH92"/>
    <mergeCell ref="AI92:AN92"/>
    <mergeCell ref="C93:D93"/>
    <mergeCell ref="E93:F93"/>
    <mergeCell ref="G93:S93"/>
    <mergeCell ref="T93:U93"/>
    <mergeCell ref="C112:D112"/>
    <mergeCell ref="C113:D113"/>
    <mergeCell ref="C101:D101"/>
    <mergeCell ref="C102:D102"/>
    <mergeCell ref="C103:D103"/>
    <mergeCell ref="C104:D104"/>
    <mergeCell ref="AF94:AH94"/>
    <mergeCell ref="AI94:AN94"/>
    <mergeCell ref="Y93:AA93"/>
    <mergeCell ref="AB93:AE93"/>
    <mergeCell ref="AF93:AH93"/>
    <mergeCell ref="V125:W125"/>
    <mergeCell ref="Y108:AA108"/>
    <mergeCell ref="Y109:AA109"/>
    <mergeCell ref="Y118:AA118"/>
    <mergeCell ref="Y119:AA119"/>
    <mergeCell ref="C95:D95"/>
    <mergeCell ref="E95:F95"/>
    <mergeCell ref="G95:S95"/>
    <mergeCell ref="T95:U95"/>
    <mergeCell ref="AI93:AN93"/>
    <mergeCell ref="C94:D94"/>
    <mergeCell ref="E94:F94"/>
    <mergeCell ref="G94:S94"/>
    <mergeCell ref="T94:U94"/>
    <mergeCell ref="Y94:AA94"/>
    <mergeCell ref="AF96:AH96"/>
    <mergeCell ref="AI96:AN96"/>
    <mergeCell ref="Y95:AA95"/>
    <mergeCell ref="AB95:AE95"/>
    <mergeCell ref="AF95:AH95"/>
    <mergeCell ref="V124:W124"/>
    <mergeCell ref="Y103:AA103"/>
    <mergeCell ref="Y104:AA104"/>
    <mergeCell ref="Y105:AA105"/>
    <mergeCell ref="Y106:AA106"/>
    <mergeCell ref="C97:D97"/>
    <mergeCell ref="E97:F97"/>
    <mergeCell ref="G97:S97"/>
    <mergeCell ref="T97:U97"/>
    <mergeCell ref="AI95:AN95"/>
    <mergeCell ref="C96:D96"/>
    <mergeCell ref="E96:F96"/>
    <mergeCell ref="G96:S96"/>
    <mergeCell ref="T96:U96"/>
    <mergeCell ref="V96:X96"/>
    <mergeCell ref="AF97:AH97"/>
    <mergeCell ref="V123:W123"/>
    <mergeCell ref="Y101:AA101"/>
    <mergeCell ref="Y102:AA102"/>
    <mergeCell ref="Y110:AA110"/>
    <mergeCell ref="Y111:AA111"/>
    <mergeCell ref="Y112:AA112"/>
    <mergeCell ref="Y113:AA113"/>
    <mergeCell ref="Y99:AA99"/>
    <mergeCell ref="Y100:AA100"/>
    <mergeCell ref="Y97:AA97"/>
    <mergeCell ref="AB97:AE97"/>
    <mergeCell ref="Y96:AA96"/>
    <mergeCell ref="AB96:AE96"/>
    <mergeCell ref="AB94:AE94"/>
    <mergeCell ref="Y91:AA91"/>
    <mergeCell ref="AB91:AE91"/>
    <mergeCell ref="V90:W90"/>
    <mergeCell ref="V91:W91"/>
    <mergeCell ref="V92:W92"/>
    <mergeCell ref="V93:W93"/>
    <mergeCell ref="AI97:AN97"/>
    <mergeCell ref="V44:W44"/>
    <mergeCell ref="V45:W45"/>
    <mergeCell ref="V46:W46"/>
    <mergeCell ref="V47:W47"/>
    <mergeCell ref="V48:W48"/>
    <mergeCell ref="V99:W99"/>
    <mergeCell ref="V120:W120"/>
    <mergeCell ref="V121:W121"/>
    <mergeCell ref="V122:W122"/>
    <mergeCell ref="V94:W94"/>
    <mergeCell ref="V95:W95"/>
    <mergeCell ref="V97:W97"/>
    <mergeCell ref="V98:W98"/>
    <mergeCell ref="V116:X116"/>
    <mergeCell ref="V107:X107"/>
    <mergeCell ref="V127:W127"/>
    <mergeCell ref="C129:D129"/>
    <mergeCell ref="E129:F129"/>
    <mergeCell ref="G129:S129"/>
    <mergeCell ref="T129:U129"/>
    <mergeCell ref="V129:X129"/>
    <mergeCell ref="C127:D127"/>
    <mergeCell ref="C128:D128"/>
    <mergeCell ref="G127:S127"/>
    <mergeCell ref="G128:S128"/>
    <mergeCell ref="Y130:AA130"/>
    <mergeCell ref="AB130:AE130"/>
    <mergeCell ref="AF130:AH130"/>
    <mergeCell ref="AI130:AN130"/>
    <mergeCell ref="Y129:AA129"/>
    <mergeCell ref="AB129:AE129"/>
    <mergeCell ref="AF129:AH129"/>
    <mergeCell ref="AI129:AN129"/>
    <mergeCell ref="Y131:AA131"/>
    <mergeCell ref="AB131:AE131"/>
    <mergeCell ref="AF131:AH131"/>
    <mergeCell ref="AI131:AN131"/>
    <mergeCell ref="C131:D131"/>
    <mergeCell ref="E131:F131"/>
    <mergeCell ref="G131:S131"/>
    <mergeCell ref="T131:U131"/>
    <mergeCell ref="V131:X131"/>
    <mergeCell ref="Y132:AA132"/>
    <mergeCell ref="AB132:AE132"/>
    <mergeCell ref="AF132:AH132"/>
    <mergeCell ref="AI132:AN132"/>
    <mergeCell ref="C132:D132"/>
    <mergeCell ref="E132:F132"/>
    <mergeCell ref="G132:S132"/>
    <mergeCell ref="T132:U132"/>
    <mergeCell ref="V132:X132"/>
    <mergeCell ref="Y133:AA133"/>
    <mergeCell ref="AB133:AE133"/>
    <mergeCell ref="AF133:AH133"/>
    <mergeCell ref="AI133:AN133"/>
    <mergeCell ref="C133:D133"/>
    <mergeCell ref="E133:F133"/>
    <mergeCell ref="G133:S133"/>
    <mergeCell ref="T133:U133"/>
    <mergeCell ref="V133:X133"/>
    <mergeCell ref="Y134:AA134"/>
    <mergeCell ref="AB134:AE134"/>
    <mergeCell ref="AF134:AH134"/>
    <mergeCell ref="AI134:AN134"/>
    <mergeCell ref="C134:D134"/>
    <mergeCell ref="E134:F134"/>
    <mergeCell ref="G134:S134"/>
    <mergeCell ref="T134:U134"/>
    <mergeCell ref="V134:X134"/>
    <mergeCell ref="Y135:AA135"/>
    <mergeCell ref="AB135:AE135"/>
    <mergeCell ref="AF135:AH135"/>
    <mergeCell ref="AI135:AN135"/>
    <mergeCell ref="C135:D135"/>
    <mergeCell ref="E135:F135"/>
    <mergeCell ref="G135:S135"/>
    <mergeCell ref="T135:U135"/>
    <mergeCell ref="V135:X135"/>
    <mergeCell ref="Y136:AA136"/>
    <mergeCell ref="AB136:AE136"/>
    <mergeCell ref="AF136:AH136"/>
    <mergeCell ref="AI136:AN136"/>
    <mergeCell ref="C136:D136"/>
    <mergeCell ref="E136:F136"/>
    <mergeCell ref="G136:S136"/>
    <mergeCell ref="T136:U136"/>
    <mergeCell ref="Y137:AA137"/>
    <mergeCell ref="AB137:AE137"/>
    <mergeCell ref="AF137:AH137"/>
    <mergeCell ref="AI137:AN137"/>
    <mergeCell ref="C137:D137"/>
    <mergeCell ref="E137:F137"/>
    <mergeCell ref="G137:S137"/>
    <mergeCell ref="T137:U137"/>
    <mergeCell ref="V137:X137"/>
    <mergeCell ref="Y138:AA138"/>
    <mergeCell ref="AB138:AE138"/>
    <mergeCell ref="AF138:AH138"/>
    <mergeCell ref="AI138:AN138"/>
    <mergeCell ref="C138:D138"/>
    <mergeCell ref="E138:F138"/>
    <mergeCell ref="G138:S138"/>
    <mergeCell ref="T138:U138"/>
    <mergeCell ref="V138:X138"/>
    <mergeCell ref="V139:X139"/>
    <mergeCell ref="Y139:AA139"/>
    <mergeCell ref="AB139:AE139"/>
    <mergeCell ref="AF139:AH139"/>
    <mergeCell ref="C139:D139"/>
    <mergeCell ref="E139:F139"/>
    <mergeCell ref="G139:S139"/>
    <mergeCell ref="T139:U139"/>
    <mergeCell ref="V140:X140"/>
    <mergeCell ref="Y140:AA140"/>
    <mergeCell ref="AB140:AE140"/>
    <mergeCell ref="AF140:AH140"/>
    <mergeCell ref="C140:D140"/>
    <mergeCell ref="E140:F140"/>
    <mergeCell ref="G140:S140"/>
    <mergeCell ref="T140:U140"/>
    <mergeCell ref="V141:X141"/>
    <mergeCell ref="Y141:AA141"/>
    <mergeCell ref="AB141:AE141"/>
    <mergeCell ref="AF141:AH141"/>
    <mergeCell ref="C141:D141"/>
    <mergeCell ref="E141:F141"/>
    <mergeCell ref="G141:S141"/>
    <mergeCell ref="T141:U141"/>
    <mergeCell ref="C142:D142"/>
    <mergeCell ref="E142:F142"/>
    <mergeCell ref="G142:S142"/>
    <mergeCell ref="T142:U142"/>
    <mergeCell ref="C143:D143"/>
    <mergeCell ref="E143:F143"/>
    <mergeCell ref="G143:S143"/>
    <mergeCell ref="T143:U143"/>
    <mergeCell ref="V142:X142"/>
    <mergeCell ref="Y142:AA142"/>
    <mergeCell ref="Y144:AA144"/>
    <mergeCell ref="AB144:AE144"/>
    <mergeCell ref="AF144:AH144"/>
    <mergeCell ref="AI144:AN144"/>
    <mergeCell ref="V143:X143"/>
    <mergeCell ref="Y143:AA143"/>
    <mergeCell ref="AB143:AE143"/>
    <mergeCell ref="AF143:AH143"/>
    <mergeCell ref="AI143:AN143"/>
    <mergeCell ref="C144:D144"/>
    <mergeCell ref="E144:F144"/>
    <mergeCell ref="G144:S144"/>
    <mergeCell ref="T144:U144"/>
    <mergeCell ref="V144:X144"/>
    <mergeCell ref="V145:X145"/>
    <mergeCell ref="Y145:AA145"/>
    <mergeCell ref="AB145:AE145"/>
    <mergeCell ref="AF145:AH145"/>
    <mergeCell ref="C145:D145"/>
    <mergeCell ref="E145:F145"/>
    <mergeCell ref="G145:S145"/>
    <mergeCell ref="T145:U145"/>
    <mergeCell ref="AI145:AN145"/>
    <mergeCell ref="C146:D146"/>
    <mergeCell ref="E146:F146"/>
    <mergeCell ref="G146:S146"/>
    <mergeCell ref="T146:U146"/>
    <mergeCell ref="V146:X146"/>
    <mergeCell ref="Y146:AA146"/>
    <mergeCell ref="AB146:AE146"/>
    <mergeCell ref="AF146:AH146"/>
    <mergeCell ref="AI146:AN146"/>
    <mergeCell ref="V147:X147"/>
    <mergeCell ref="Y147:AA147"/>
    <mergeCell ref="AB147:AE147"/>
    <mergeCell ref="AF147:AH147"/>
    <mergeCell ref="C147:D147"/>
    <mergeCell ref="E147:F147"/>
    <mergeCell ref="G147:S147"/>
    <mergeCell ref="T147:U147"/>
    <mergeCell ref="AI147:AN147"/>
    <mergeCell ref="C148:D148"/>
    <mergeCell ref="E148:F148"/>
    <mergeCell ref="G148:S148"/>
    <mergeCell ref="T148:U148"/>
    <mergeCell ref="V148:X148"/>
    <mergeCell ref="Y148:AA148"/>
    <mergeCell ref="AB148:AE148"/>
    <mergeCell ref="AF148:AH148"/>
    <mergeCell ref="AI148:AN148"/>
    <mergeCell ref="V149:X149"/>
    <mergeCell ref="Y149:AA149"/>
    <mergeCell ref="AB149:AE149"/>
    <mergeCell ref="AF149:AH149"/>
    <mergeCell ref="C149:D149"/>
    <mergeCell ref="E149:F149"/>
    <mergeCell ref="G149:S149"/>
    <mergeCell ref="T149:U149"/>
    <mergeCell ref="AI149:AN149"/>
    <mergeCell ref="C150:D150"/>
    <mergeCell ref="E150:F150"/>
    <mergeCell ref="G150:S150"/>
    <mergeCell ref="T150:U150"/>
    <mergeCell ref="V150:X150"/>
    <mergeCell ref="Y150:AA150"/>
    <mergeCell ref="AB150:AE150"/>
    <mergeCell ref="AF150:AH150"/>
    <mergeCell ref="AI150:AN150"/>
    <mergeCell ref="V151:X151"/>
    <mergeCell ref="Y151:AA151"/>
    <mergeCell ref="AB151:AE151"/>
    <mergeCell ref="AF151:AH151"/>
    <mergeCell ref="C151:D151"/>
    <mergeCell ref="E151:F151"/>
    <mergeCell ref="G151:S151"/>
    <mergeCell ref="T151:U151"/>
    <mergeCell ref="AI151:AN151"/>
    <mergeCell ref="C152:D152"/>
    <mergeCell ref="E152:F152"/>
    <mergeCell ref="G152:S152"/>
    <mergeCell ref="T152:U152"/>
    <mergeCell ref="V152:X152"/>
    <mergeCell ref="Y152:AA152"/>
    <mergeCell ref="AB152:AE152"/>
    <mergeCell ref="AF152:AH152"/>
    <mergeCell ref="AI152:AN152"/>
    <mergeCell ref="V153:X153"/>
    <mergeCell ref="Y153:AA153"/>
    <mergeCell ref="AB153:AE153"/>
    <mergeCell ref="AF153:AH153"/>
    <mergeCell ref="C153:D153"/>
    <mergeCell ref="E153:F153"/>
    <mergeCell ref="G153:S153"/>
    <mergeCell ref="T153:U153"/>
    <mergeCell ref="AI153:AN153"/>
    <mergeCell ref="C154:D154"/>
    <mergeCell ref="E154:F154"/>
    <mergeCell ref="G154:S154"/>
    <mergeCell ref="T154:U154"/>
    <mergeCell ref="V154:X154"/>
    <mergeCell ref="Y154:AA154"/>
    <mergeCell ref="AB154:AE154"/>
    <mergeCell ref="AF154:AH154"/>
    <mergeCell ref="AI154:AN154"/>
    <mergeCell ref="V155:X155"/>
    <mergeCell ref="Y155:AA155"/>
    <mergeCell ref="AB155:AE155"/>
    <mergeCell ref="AF155:AH155"/>
    <mergeCell ref="C155:D155"/>
    <mergeCell ref="E155:F155"/>
    <mergeCell ref="G155:S155"/>
    <mergeCell ref="T155:U155"/>
    <mergeCell ref="AI155:AN155"/>
    <mergeCell ref="C156:D156"/>
    <mergeCell ref="E156:F156"/>
    <mergeCell ref="G156:S156"/>
    <mergeCell ref="T156:U156"/>
    <mergeCell ref="V156:X156"/>
    <mergeCell ref="Y156:AA156"/>
    <mergeCell ref="AB156:AE156"/>
    <mergeCell ref="AF156:AH156"/>
    <mergeCell ref="AI156:AN156"/>
    <mergeCell ref="V157:X157"/>
    <mergeCell ref="Y157:AA157"/>
    <mergeCell ref="AB157:AE157"/>
    <mergeCell ref="AF157:AH157"/>
    <mergeCell ref="C157:D157"/>
    <mergeCell ref="E157:F157"/>
    <mergeCell ref="G157:S157"/>
    <mergeCell ref="T157:U157"/>
    <mergeCell ref="AI157:AN157"/>
    <mergeCell ref="C158:D158"/>
    <mergeCell ref="E158:F158"/>
    <mergeCell ref="G158:S158"/>
    <mergeCell ref="T158:U158"/>
    <mergeCell ref="V158:X158"/>
    <mergeCell ref="Y158:AA158"/>
    <mergeCell ref="AB158:AE158"/>
    <mergeCell ref="AF158:AH158"/>
    <mergeCell ref="AI158:AN158"/>
    <mergeCell ref="V159:X159"/>
    <mergeCell ref="Y159:AA159"/>
    <mergeCell ref="AB159:AE159"/>
    <mergeCell ref="AF159:AH159"/>
    <mergeCell ref="C159:D159"/>
    <mergeCell ref="E159:F159"/>
    <mergeCell ref="G159:S159"/>
    <mergeCell ref="T159:U159"/>
    <mergeCell ref="AI159:AN159"/>
    <mergeCell ref="C160:D160"/>
    <mergeCell ref="E160:F160"/>
    <mergeCell ref="G160:S160"/>
    <mergeCell ref="T160:U160"/>
    <mergeCell ref="V160:X160"/>
    <mergeCell ref="Y160:AA160"/>
    <mergeCell ref="AB160:AE160"/>
    <mergeCell ref="AF160:AH160"/>
    <mergeCell ref="AI160:AN160"/>
    <mergeCell ref="V161:X161"/>
    <mergeCell ref="Y161:AA161"/>
    <mergeCell ref="AB161:AE161"/>
    <mergeCell ref="AF161:AH161"/>
    <mergeCell ref="C161:D161"/>
    <mergeCell ref="E161:F161"/>
    <mergeCell ref="G161:S161"/>
    <mergeCell ref="T161:U161"/>
    <mergeCell ref="AI161:AN161"/>
    <mergeCell ref="C162:D162"/>
    <mergeCell ref="E162:F162"/>
    <mergeCell ref="G162:S162"/>
    <mergeCell ref="T162:U162"/>
    <mergeCell ref="V162:X162"/>
    <mergeCell ref="Y162:AA162"/>
    <mergeCell ref="AB162:AE162"/>
    <mergeCell ref="AF162:AH162"/>
    <mergeCell ref="AI162:AN162"/>
    <mergeCell ref="V163:X163"/>
    <mergeCell ref="Y163:AA163"/>
    <mergeCell ref="AB163:AE163"/>
    <mergeCell ref="AF163:AH163"/>
    <mergeCell ref="C163:D163"/>
    <mergeCell ref="E163:F163"/>
    <mergeCell ref="G163:S163"/>
    <mergeCell ref="T163:U163"/>
    <mergeCell ref="AI163:AN163"/>
    <mergeCell ref="C164:D164"/>
    <mergeCell ref="E164:F164"/>
    <mergeCell ref="G164:S164"/>
    <mergeCell ref="T164:U164"/>
    <mergeCell ref="V164:X164"/>
    <mergeCell ref="Y164:AA164"/>
    <mergeCell ref="AB164:AE164"/>
    <mergeCell ref="AF164:AH164"/>
    <mergeCell ref="AI164:AN164"/>
    <mergeCell ref="V165:X165"/>
    <mergeCell ref="Y165:AA165"/>
    <mergeCell ref="AB165:AE165"/>
    <mergeCell ref="AF165:AH165"/>
    <mergeCell ref="C165:D165"/>
    <mergeCell ref="E165:F165"/>
    <mergeCell ref="G165:S165"/>
    <mergeCell ref="T165:U165"/>
    <mergeCell ref="AI165:AN165"/>
    <mergeCell ref="C166:D166"/>
    <mergeCell ref="E166:F166"/>
    <mergeCell ref="G166:S166"/>
    <mergeCell ref="T166:U166"/>
    <mergeCell ref="V166:X166"/>
    <mergeCell ref="Y166:AA166"/>
    <mergeCell ref="AB166:AE166"/>
    <mergeCell ref="AF166:AH166"/>
    <mergeCell ref="AI166:AN166"/>
    <mergeCell ref="V167:X167"/>
    <mergeCell ref="Y167:AA167"/>
    <mergeCell ref="AB167:AE167"/>
    <mergeCell ref="AF167:AH167"/>
    <mergeCell ref="C167:D167"/>
    <mergeCell ref="E167:F167"/>
    <mergeCell ref="G167:S167"/>
    <mergeCell ref="T167:U167"/>
    <mergeCell ref="AI167:AN167"/>
    <mergeCell ref="C168:D168"/>
    <mergeCell ref="E168:F168"/>
    <mergeCell ref="G168:S168"/>
    <mergeCell ref="T168:U168"/>
    <mergeCell ref="V168:X168"/>
    <mergeCell ref="Y168:AA168"/>
    <mergeCell ref="AB168:AE168"/>
    <mergeCell ref="AF168:AH168"/>
    <mergeCell ref="AI168:AN168"/>
    <mergeCell ref="V169:X169"/>
    <mergeCell ref="Y169:AA169"/>
    <mergeCell ref="AB169:AE169"/>
    <mergeCell ref="AF169:AH169"/>
    <mergeCell ref="C169:D169"/>
    <mergeCell ref="E169:F169"/>
    <mergeCell ref="G169:S169"/>
    <mergeCell ref="T169:U169"/>
    <mergeCell ref="AI169:AN169"/>
    <mergeCell ref="C170:D170"/>
    <mergeCell ref="E170:F170"/>
    <mergeCell ref="G170:S170"/>
    <mergeCell ref="T170:U170"/>
    <mergeCell ref="V170:X170"/>
    <mergeCell ref="Y170:AA170"/>
    <mergeCell ref="AB170:AE170"/>
    <mergeCell ref="AF170:AH170"/>
    <mergeCell ref="AI170:AN170"/>
    <mergeCell ref="V171:X171"/>
    <mergeCell ref="Y171:AA171"/>
    <mergeCell ref="AB171:AE171"/>
    <mergeCell ref="AF171:AH171"/>
    <mergeCell ref="C171:D171"/>
    <mergeCell ref="E171:F171"/>
    <mergeCell ref="G171:S171"/>
    <mergeCell ref="T171:U171"/>
    <mergeCell ref="AI171:AN171"/>
    <mergeCell ref="C172:D172"/>
    <mergeCell ref="E172:F172"/>
    <mergeCell ref="G172:S172"/>
    <mergeCell ref="T172:U172"/>
    <mergeCell ref="V172:X172"/>
    <mergeCell ref="Y172:AA172"/>
    <mergeCell ref="AB172:AE172"/>
    <mergeCell ref="AF172:AH172"/>
    <mergeCell ref="AI172:AN172"/>
    <mergeCell ref="V173:X173"/>
    <mergeCell ref="Y173:AA173"/>
    <mergeCell ref="AB173:AE173"/>
    <mergeCell ref="AF173:AH173"/>
    <mergeCell ref="C173:D173"/>
    <mergeCell ref="E173:F173"/>
    <mergeCell ref="G173:S173"/>
    <mergeCell ref="T173:U173"/>
    <mergeCell ref="AI173:AN173"/>
    <mergeCell ref="C174:D174"/>
    <mergeCell ref="E174:F174"/>
    <mergeCell ref="G174:S174"/>
    <mergeCell ref="T174:U174"/>
    <mergeCell ref="V174:X174"/>
    <mergeCell ref="Y174:AA174"/>
    <mergeCell ref="AB174:AE174"/>
    <mergeCell ref="AF174:AH174"/>
    <mergeCell ref="AI174:AN174"/>
    <mergeCell ref="V175:X175"/>
    <mergeCell ref="Y175:AA175"/>
    <mergeCell ref="AB175:AE175"/>
    <mergeCell ref="AF175:AH175"/>
    <mergeCell ref="C175:D175"/>
    <mergeCell ref="E175:F175"/>
    <mergeCell ref="G175:S175"/>
    <mergeCell ref="T175:U175"/>
    <mergeCell ref="AI175:AN175"/>
    <mergeCell ref="C176:D176"/>
    <mergeCell ref="E176:F176"/>
    <mergeCell ref="G176:S176"/>
    <mergeCell ref="T176:U176"/>
    <mergeCell ref="V176:X176"/>
    <mergeCell ref="Y176:AA176"/>
    <mergeCell ref="AB176:AE176"/>
    <mergeCell ref="AF176:AH176"/>
    <mergeCell ref="AI176:AN176"/>
    <mergeCell ref="V177:X177"/>
    <mergeCell ref="Y177:AA177"/>
    <mergeCell ref="AB177:AE177"/>
    <mergeCell ref="AF177:AH177"/>
    <mergeCell ref="C177:D177"/>
    <mergeCell ref="E177:F177"/>
    <mergeCell ref="G177:S177"/>
    <mergeCell ref="T177:U177"/>
    <mergeCell ref="AI177:AN177"/>
    <mergeCell ref="C178:D178"/>
    <mergeCell ref="E178:F178"/>
    <mergeCell ref="G178:S178"/>
    <mergeCell ref="T178:U178"/>
    <mergeCell ref="V178:X178"/>
    <mergeCell ref="Y178:AA178"/>
    <mergeCell ref="AB178:AE178"/>
    <mergeCell ref="AF178:AH178"/>
    <mergeCell ref="AI178:AN178"/>
    <mergeCell ref="V179:X179"/>
    <mergeCell ref="Y179:AA179"/>
    <mergeCell ref="AB179:AE179"/>
    <mergeCell ref="AF179:AH179"/>
    <mergeCell ref="C179:D179"/>
    <mergeCell ref="E179:F179"/>
    <mergeCell ref="G179:S179"/>
    <mergeCell ref="T179:U179"/>
    <mergeCell ref="AI179:AN179"/>
    <mergeCell ref="C180:D180"/>
    <mergeCell ref="E180:F180"/>
    <mergeCell ref="G180:S180"/>
    <mergeCell ref="T180:U180"/>
    <mergeCell ref="V180:X180"/>
    <mergeCell ref="Y180:AA180"/>
    <mergeCell ref="AB180:AE180"/>
    <mergeCell ref="AF180:AH180"/>
    <mergeCell ref="AI180:AN180"/>
    <mergeCell ref="V181:X181"/>
    <mergeCell ref="Y181:AA181"/>
    <mergeCell ref="AB181:AE181"/>
    <mergeCell ref="AF181:AH181"/>
    <mergeCell ref="C181:D181"/>
    <mergeCell ref="E181:F181"/>
    <mergeCell ref="G181:S181"/>
    <mergeCell ref="T181:U181"/>
    <mergeCell ref="AI181:AN181"/>
    <mergeCell ref="C182:D182"/>
    <mergeCell ref="E182:F182"/>
    <mergeCell ref="G182:S182"/>
    <mergeCell ref="T182:U182"/>
    <mergeCell ref="V182:X182"/>
    <mergeCell ref="Y182:AA182"/>
    <mergeCell ref="AB182:AE182"/>
    <mergeCell ref="AF182:AH182"/>
    <mergeCell ref="AI182:AN182"/>
    <mergeCell ref="V183:X183"/>
    <mergeCell ref="Y183:AA183"/>
    <mergeCell ref="AB183:AE183"/>
    <mergeCell ref="AF183:AH183"/>
    <mergeCell ref="C183:D183"/>
    <mergeCell ref="E183:F183"/>
    <mergeCell ref="G183:S183"/>
    <mergeCell ref="T183:U183"/>
    <mergeCell ref="AI183:AN183"/>
    <mergeCell ref="C184:D184"/>
    <mergeCell ref="E184:F184"/>
    <mergeCell ref="G184:S184"/>
    <mergeCell ref="T184:U184"/>
    <mergeCell ref="V184:X184"/>
    <mergeCell ref="Y184:AA184"/>
    <mergeCell ref="AB184:AE184"/>
    <mergeCell ref="AF184:AH184"/>
    <mergeCell ref="AI184:AN184"/>
    <mergeCell ref="V185:X185"/>
    <mergeCell ref="Y185:AA185"/>
    <mergeCell ref="AB185:AE185"/>
    <mergeCell ref="AF185:AH185"/>
    <mergeCell ref="C185:D185"/>
    <mergeCell ref="E185:F185"/>
    <mergeCell ref="G185:S185"/>
    <mergeCell ref="T185:U185"/>
    <mergeCell ref="AI185:AN185"/>
    <mergeCell ref="C186:D186"/>
    <mergeCell ref="E186:F186"/>
    <mergeCell ref="G186:S186"/>
    <mergeCell ref="T186:U186"/>
    <mergeCell ref="V186:X186"/>
    <mergeCell ref="Y186:AA186"/>
    <mergeCell ref="AB186:AE186"/>
    <mergeCell ref="AF186:AH186"/>
    <mergeCell ref="AI186:AN186"/>
    <mergeCell ref="V187:X187"/>
    <mergeCell ref="Y187:AA187"/>
    <mergeCell ref="AB187:AE187"/>
    <mergeCell ref="AF187:AH187"/>
    <mergeCell ref="C187:D187"/>
    <mergeCell ref="E187:F187"/>
    <mergeCell ref="G187:S187"/>
    <mergeCell ref="T187:U187"/>
    <mergeCell ref="AI187:AN187"/>
    <mergeCell ref="C188:D188"/>
    <mergeCell ref="E188:F188"/>
    <mergeCell ref="G188:S188"/>
    <mergeCell ref="T188:U188"/>
    <mergeCell ref="V188:X188"/>
    <mergeCell ref="Y188:AA188"/>
    <mergeCell ref="AB188:AE188"/>
    <mergeCell ref="AF188:AH188"/>
    <mergeCell ref="AI188:AN188"/>
    <mergeCell ref="AB189:AE189"/>
    <mergeCell ref="AF189:AH189"/>
    <mergeCell ref="G190:S190"/>
    <mergeCell ref="C189:D189"/>
    <mergeCell ref="E189:F189"/>
    <mergeCell ref="G189:S189"/>
    <mergeCell ref="T189:U189"/>
    <mergeCell ref="AI189:AN189"/>
    <mergeCell ref="C190:D190"/>
    <mergeCell ref="E190:F190"/>
    <mergeCell ref="T190:U190"/>
    <mergeCell ref="V190:X190"/>
    <mergeCell ref="Y190:AA190"/>
    <mergeCell ref="AB190:AE190"/>
    <mergeCell ref="AI190:AN190"/>
    <mergeCell ref="V189:X189"/>
    <mergeCell ref="Y189:AA189"/>
    <mergeCell ref="Y191:AA191"/>
    <mergeCell ref="AB191:AE191"/>
    <mergeCell ref="AF191:AH191"/>
    <mergeCell ref="C191:D191"/>
    <mergeCell ref="E191:F191"/>
    <mergeCell ref="AI191:AN191"/>
    <mergeCell ref="T191:U191"/>
    <mergeCell ref="G191:S191"/>
    <mergeCell ref="V191:X191"/>
    <mergeCell ref="C192:D192"/>
    <mergeCell ref="E192:F192"/>
    <mergeCell ref="G192:S192"/>
    <mergeCell ref="T192:U192"/>
    <mergeCell ref="V192:X192"/>
    <mergeCell ref="Y192:AA192"/>
    <mergeCell ref="AB192:AE192"/>
    <mergeCell ref="AF192:AH192"/>
    <mergeCell ref="AI192:AN192"/>
    <mergeCell ref="V193:X193"/>
    <mergeCell ref="Y193:AA193"/>
    <mergeCell ref="AB193:AE193"/>
    <mergeCell ref="AF193:AH193"/>
    <mergeCell ref="C193:D193"/>
    <mergeCell ref="E193:F193"/>
    <mergeCell ref="G193:S193"/>
    <mergeCell ref="T193:U193"/>
    <mergeCell ref="AI193:AN193"/>
    <mergeCell ref="C194:D194"/>
    <mergeCell ref="E194:F194"/>
    <mergeCell ref="G194:S194"/>
    <mergeCell ref="T194:U194"/>
    <mergeCell ref="V194:X194"/>
    <mergeCell ref="Y194:AA194"/>
    <mergeCell ref="AB194:AE194"/>
    <mergeCell ref="AF194:AH194"/>
    <mergeCell ref="AI194:AN194"/>
    <mergeCell ref="V195:X195"/>
    <mergeCell ref="Y195:AA195"/>
    <mergeCell ref="AB195:AE195"/>
    <mergeCell ref="AF195:AH195"/>
    <mergeCell ref="C195:D195"/>
    <mergeCell ref="E195:F195"/>
    <mergeCell ref="G195:S195"/>
    <mergeCell ref="T195:U195"/>
    <mergeCell ref="AI195:AN195"/>
    <mergeCell ref="C196:D196"/>
    <mergeCell ref="E196:F196"/>
    <mergeCell ref="G196:S196"/>
    <mergeCell ref="T196:U196"/>
    <mergeCell ref="V196:X196"/>
    <mergeCell ref="Y196:AA196"/>
    <mergeCell ref="AB196:AE196"/>
    <mergeCell ref="AF196:AH196"/>
    <mergeCell ref="AI196:AN196"/>
    <mergeCell ref="V197:X197"/>
    <mergeCell ref="Y197:AA197"/>
    <mergeCell ref="AB197:AE197"/>
    <mergeCell ref="AF197:AH197"/>
    <mergeCell ref="C197:D197"/>
    <mergeCell ref="E197:F197"/>
    <mergeCell ref="G197:S197"/>
    <mergeCell ref="T197:U197"/>
    <mergeCell ref="AI197:AN197"/>
    <mergeCell ref="C198:D198"/>
    <mergeCell ref="E198:F198"/>
    <mergeCell ref="G198:S198"/>
    <mergeCell ref="T198:U198"/>
    <mergeCell ref="V198:X198"/>
    <mergeCell ref="Y198:AA198"/>
    <mergeCell ref="AB198:AE198"/>
    <mergeCell ref="AF198:AH198"/>
    <mergeCell ref="AI198:AN198"/>
    <mergeCell ref="V199:X199"/>
    <mergeCell ref="Y199:AA199"/>
    <mergeCell ref="AB199:AE199"/>
    <mergeCell ref="AF199:AH199"/>
    <mergeCell ref="C199:D199"/>
    <mergeCell ref="E199:F199"/>
    <mergeCell ref="G199:S199"/>
    <mergeCell ref="T199:U199"/>
    <mergeCell ref="AI199:AN199"/>
    <mergeCell ref="C200:D200"/>
    <mergeCell ref="E200:F200"/>
    <mergeCell ref="G200:S200"/>
    <mergeCell ref="T200:U200"/>
    <mergeCell ref="V200:X200"/>
    <mergeCell ref="Y200:AA200"/>
    <mergeCell ref="AB200:AE200"/>
    <mergeCell ref="AF200:AH200"/>
    <mergeCell ref="AI200:AN200"/>
    <mergeCell ref="V201:X201"/>
    <mergeCell ref="Y201:AA201"/>
    <mergeCell ref="AB201:AE201"/>
    <mergeCell ref="AF201:AH201"/>
    <mergeCell ref="C201:D201"/>
    <mergeCell ref="E201:F201"/>
    <mergeCell ref="G201:S201"/>
    <mergeCell ref="T201:U201"/>
    <mergeCell ref="AI201:AN201"/>
    <mergeCell ref="C202:D202"/>
    <mergeCell ref="E202:F202"/>
    <mergeCell ref="G202:S202"/>
    <mergeCell ref="T202:U202"/>
    <mergeCell ref="V202:X202"/>
    <mergeCell ref="Y202:AA202"/>
    <mergeCell ref="AB202:AE202"/>
    <mergeCell ref="AF202:AH202"/>
    <mergeCell ref="AI202:AN202"/>
    <mergeCell ref="V203:X203"/>
    <mergeCell ref="Y203:AA203"/>
    <mergeCell ref="AB203:AE203"/>
    <mergeCell ref="AF203:AH203"/>
    <mergeCell ref="C203:D203"/>
    <mergeCell ref="E203:F203"/>
    <mergeCell ref="G203:S203"/>
    <mergeCell ref="T203:U203"/>
    <mergeCell ref="AI203:AN203"/>
    <mergeCell ref="C204:D204"/>
    <mergeCell ref="E204:F204"/>
    <mergeCell ref="G204:S204"/>
    <mergeCell ref="T204:U204"/>
    <mergeCell ref="V204:X204"/>
    <mergeCell ref="Y204:AA204"/>
    <mergeCell ref="AB204:AE204"/>
    <mergeCell ref="AF204:AH204"/>
    <mergeCell ref="AI204:AN204"/>
    <mergeCell ref="V205:X205"/>
    <mergeCell ref="Y205:AA205"/>
    <mergeCell ref="AB205:AE205"/>
    <mergeCell ref="AF205:AH205"/>
    <mergeCell ref="C205:D205"/>
    <mergeCell ref="E205:F205"/>
    <mergeCell ref="G205:S205"/>
    <mergeCell ref="T205:U205"/>
    <mergeCell ref="AI205:AN205"/>
    <mergeCell ref="C206:D206"/>
    <mergeCell ref="E206:F206"/>
    <mergeCell ref="G206:S206"/>
    <mergeCell ref="T206:U206"/>
    <mergeCell ref="V206:X206"/>
    <mergeCell ref="Y206:AA206"/>
    <mergeCell ref="AB206:AE206"/>
    <mergeCell ref="AF206:AH206"/>
    <mergeCell ref="AI206:AN206"/>
    <mergeCell ref="V207:X207"/>
    <mergeCell ref="Y207:AA207"/>
    <mergeCell ref="AB207:AE207"/>
    <mergeCell ref="AF207:AH207"/>
    <mergeCell ref="C207:D207"/>
    <mergeCell ref="E207:F207"/>
    <mergeCell ref="G207:S207"/>
    <mergeCell ref="T207:U207"/>
    <mergeCell ref="AI207:AN207"/>
    <mergeCell ref="C208:D208"/>
    <mergeCell ref="E208:F208"/>
    <mergeCell ref="G208:S208"/>
    <mergeCell ref="T208:U208"/>
    <mergeCell ref="V208:X208"/>
    <mergeCell ref="AF208:AH208"/>
    <mergeCell ref="AI208:AN208"/>
    <mergeCell ref="V209:X209"/>
    <mergeCell ref="Y209:AA209"/>
    <mergeCell ref="AB209:AE209"/>
    <mergeCell ref="AF209:AH209"/>
    <mergeCell ref="C209:D209"/>
    <mergeCell ref="E209:F209"/>
    <mergeCell ref="G209:S209"/>
    <mergeCell ref="T209:U209"/>
    <mergeCell ref="AI209:AN209"/>
    <mergeCell ref="V210:X210"/>
    <mergeCell ref="Y210:AA210"/>
    <mergeCell ref="AB210:AE210"/>
    <mergeCell ref="AF210:AH210"/>
    <mergeCell ref="C210:D210"/>
    <mergeCell ref="E210:F210"/>
    <mergeCell ref="G210:S210"/>
    <mergeCell ref="T210:U210"/>
    <mergeCell ref="V212:X212"/>
    <mergeCell ref="Y212:AA212"/>
    <mergeCell ref="AI210:AN210"/>
    <mergeCell ref="C211:D211"/>
    <mergeCell ref="E211:F211"/>
    <mergeCell ref="G211:S211"/>
    <mergeCell ref="T211:U211"/>
    <mergeCell ref="V211:X211"/>
    <mergeCell ref="Y211:AA211"/>
    <mergeCell ref="AB211:AE211"/>
    <mergeCell ref="AF211:AH211"/>
    <mergeCell ref="AI211:AN211"/>
    <mergeCell ref="C212:D212"/>
    <mergeCell ref="E212:F212"/>
    <mergeCell ref="G212:S212"/>
    <mergeCell ref="T212:U212"/>
    <mergeCell ref="AI212:AN212"/>
    <mergeCell ref="C215:D215"/>
    <mergeCell ref="E215:F215"/>
    <mergeCell ref="G215:S215"/>
    <mergeCell ref="T215:U215"/>
    <mergeCell ref="V215:X215"/>
    <mergeCell ref="Y215:AA215"/>
    <mergeCell ref="AB215:AE215"/>
    <mergeCell ref="AF215:AH215"/>
    <mergeCell ref="AI215:AN215"/>
    <mergeCell ref="V216:X216"/>
    <mergeCell ref="Y216:AA216"/>
    <mergeCell ref="AB216:AE216"/>
    <mergeCell ref="AF216:AH216"/>
    <mergeCell ref="C216:D216"/>
    <mergeCell ref="E216:F216"/>
    <mergeCell ref="G216:S216"/>
    <mergeCell ref="T216:U216"/>
    <mergeCell ref="AI216:AN216"/>
    <mergeCell ref="C217:D217"/>
    <mergeCell ref="E217:F217"/>
    <mergeCell ref="G217:S217"/>
    <mergeCell ref="T217:U217"/>
    <mergeCell ref="V217:X217"/>
    <mergeCell ref="Y217:AA217"/>
    <mergeCell ref="AB217:AE217"/>
    <mergeCell ref="AF217:AH217"/>
    <mergeCell ref="AI217:AN217"/>
    <mergeCell ref="V218:X218"/>
    <mergeCell ref="Y218:AA218"/>
    <mergeCell ref="AB218:AE218"/>
    <mergeCell ref="AF218:AH218"/>
    <mergeCell ref="C218:D218"/>
    <mergeCell ref="E218:F218"/>
    <mergeCell ref="G218:S218"/>
    <mergeCell ref="T218:U218"/>
    <mergeCell ref="AI218:AN218"/>
    <mergeCell ref="C219:D219"/>
    <mergeCell ref="E219:F219"/>
    <mergeCell ref="G219:S219"/>
    <mergeCell ref="T219:U219"/>
    <mergeCell ref="V219:X219"/>
    <mergeCell ref="Y219:AA219"/>
    <mergeCell ref="AB219:AE219"/>
    <mergeCell ref="AF219:AH219"/>
    <mergeCell ref="AI219:AN219"/>
    <mergeCell ref="V220:X220"/>
    <mergeCell ref="Y220:AA220"/>
    <mergeCell ref="AB220:AE220"/>
    <mergeCell ref="AF220:AH220"/>
    <mergeCell ref="C220:D220"/>
    <mergeCell ref="E220:F220"/>
    <mergeCell ref="G220:S220"/>
    <mergeCell ref="T220:U220"/>
    <mergeCell ref="AI220:AN220"/>
    <mergeCell ref="C221:D221"/>
    <mergeCell ref="E221:F221"/>
    <mergeCell ref="G221:S221"/>
    <mergeCell ref="T221:U221"/>
    <mergeCell ref="V221:X221"/>
    <mergeCell ref="Y221:AA221"/>
    <mergeCell ref="AB221:AE221"/>
    <mergeCell ref="AF221:AH221"/>
    <mergeCell ref="AI221:AN221"/>
    <mergeCell ref="V222:X222"/>
    <mergeCell ref="Y222:AA222"/>
    <mergeCell ref="AB222:AE222"/>
    <mergeCell ref="AF222:AH222"/>
    <mergeCell ref="C222:D222"/>
    <mergeCell ref="E222:F222"/>
    <mergeCell ref="G222:S222"/>
    <mergeCell ref="T222:U222"/>
    <mergeCell ref="AI222:AN222"/>
    <mergeCell ref="C223:D223"/>
    <mergeCell ref="E223:F223"/>
    <mergeCell ref="G223:S223"/>
    <mergeCell ref="T223:U223"/>
    <mergeCell ref="V223:X223"/>
    <mergeCell ref="Y223:AA223"/>
    <mergeCell ref="AB223:AE223"/>
    <mergeCell ref="AF223:AH223"/>
    <mergeCell ref="AI223:AN223"/>
    <mergeCell ref="V224:X224"/>
    <mergeCell ref="Y224:AA224"/>
    <mergeCell ref="AB224:AE224"/>
    <mergeCell ref="AF224:AH224"/>
    <mergeCell ref="C224:D224"/>
    <mergeCell ref="E224:F224"/>
    <mergeCell ref="G224:S224"/>
    <mergeCell ref="T224:U224"/>
    <mergeCell ref="AI224:AN224"/>
    <mergeCell ref="C225:D225"/>
    <mergeCell ref="E225:F225"/>
    <mergeCell ref="G225:S225"/>
    <mergeCell ref="T225:U225"/>
    <mergeCell ref="V225:X225"/>
    <mergeCell ref="Y225:AA225"/>
    <mergeCell ref="AB225:AE225"/>
    <mergeCell ref="AF225:AH225"/>
    <mergeCell ref="AI225:AN225"/>
    <mergeCell ref="V226:X226"/>
    <mergeCell ref="Y226:AA226"/>
    <mergeCell ref="AB226:AE226"/>
    <mergeCell ref="AF226:AH226"/>
    <mergeCell ref="C226:D226"/>
    <mergeCell ref="E226:F226"/>
    <mergeCell ref="G226:S226"/>
    <mergeCell ref="T226:U226"/>
    <mergeCell ref="AI226:AN226"/>
    <mergeCell ref="C227:D227"/>
    <mergeCell ref="E227:F227"/>
    <mergeCell ref="G227:S227"/>
    <mergeCell ref="T227:U227"/>
    <mergeCell ref="V227:X227"/>
    <mergeCell ref="Y227:AA227"/>
    <mergeCell ref="AB227:AE227"/>
    <mergeCell ref="AF227:AH227"/>
    <mergeCell ref="AI227:AN227"/>
    <mergeCell ref="V228:X228"/>
    <mergeCell ref="Y228:AA228"/>
    <mergeCell ref="AB228:AE228"/>
    <mergeCell ref="AF228:AH228"/>
    <mergeCell ref="C228:D228"/>
    <mergeCell ref="E228:F228"/>
    <mergeCell ref="G228:S228"/>
    <mergeCell ref="T228:U228"/>
    <mergeCell ref="AI228:AN228"/>
    <mergeCell ref="C229:D229"/>
    <mergeCell ref="E229:F229"/>
    <mergeCell ref="G229:S229"/>
    <mergeCell ref="T229:U229"/>
    <mergeCell ref="V229:X229"/>
    <mergeCell ref="Y229:AA229"/>
    <mergeCell ref="AB229:AE229"/>
    <mergeCell ref="AF229:AH229"/>
    <mergeCell ref="AI229:AN229"/>
    <mergeCell ref="V230:X230"/>
    <mergeCell ref="Y230:AA230"/>
    <mergeCell ref="AB230:AE230"/>
    <mergeCell ref="AF230:AH230"/>
    <mergeCell ref="C230:D230"/>
    <mergeCell ref="E230:F230"/>
    <mergeCell ref="G230:S230"/>
    <mergeCell ref="T230:U230"/>
    <mergeCell ref="AI230:AN230"/>
    <mergeCell ref="C231:D231"/>
    <mergeCell ref="E231:F231"/>
    <mergeCell ref="G231:S231"/>
    <mergeCell ref="T231:U231"/>
    <mergeCell ref="V231:X231"/>
    <mergeCell ref="Y231:AA231"/>
    <mergeCell ref="AB231:AE231"/>
    <mergeCell ref="AF231:AH231"/>
    <mergeCell ref="AI231:AN231"/>
    <mergeCell ref="V232:X232"/>
    <mergeCell ref="Y232:AA232"/>
    <mergeCell ref="AB232:AE232"/>
    <mergeCell ref="AF232:AH232"/>
    <mergeCell ref="C232:D232"/>
    <mergeCell ref="E232:F232"/>
    <mergeCell ref="G232:S232"/>
    <mergeCell ref="T232:U232"/>
    <mergeCell ref="AI232:AN232"/>
    <mergeCell ref="C233:D233"/>
    <mergeCell ref="E233:F233"/>
    <mergeCell ref="G233:S233"/>
    <mergeCell ref="T233:U233"/>
    <mergeCell ref="V233:X233"/>
    <mergeCell ref="Y233:AA233"/>
    <mergeCell ref="AB233:AE233"/>
    <mergeCell ref="AF233:AH233"/>
    <mergeCell ref="AI233:AN233"/>
    <mergeCell ref="V234:X234"/>
    <mergeCell ref="Y234:AA234"/>
    <mergeCell ref="AB234:AE234"/>
    <mergeCell ref="AF234:AH234"/>
    <mergeCell ref="C234:D234"/>
    <mergeCell ref="E234:F234"/>
    <mergeCell ref="G234:S234"/>
    <mergeCell ref="T234:U234"/>
    <mergeCell ref="AI234:AN234"/>
    <mergeCell ref="C235:D235"/>
    <mergeCell ref="E235:F235"/>
    <mergeCell ref="G235:S235"/>
    <mergeCell ref="T235:U235"/>
    <mergeCell ref="V235:X235"/>
    <mergeCell ref="Y235:AA235"/>
    <mergeCell ref="AB235:AE235"/>
    <mergeCell ref="AF235:AH235"/>
    <mergeCell ref="AI235:AN235"/>
    <mergeCell ref="V236:X236"/>
    <mergeCell ref="Y236:AA236"/>
    <mergeCell ref="AB236:AE236"/>
    <mergeCell ref="AF236:AH236"/>
    <mergeCell ref="C236:D236"/>
    <mergeCell ref="E236:F236"/>
    <mergeCell ref="G236:S236"/>
    <mergeCell ref="T236:U236"/>
    <mergeCell ref="AI236:AN236"/>
    <mergeCell ref="C237:D237"/>
    <mergeCell ref="E237:F237"/>
    <mergeCell ref="G237:S237"/>
    <mergeCell ref="T237:U237"/>
    <mergeCell ref="V237:X237"/>
    <mergeCell ref="Y237:AA237"/>
    <mergeCell ref="AB237:AE237"/>
    <mergeCell ref="AF237:AH237"/>
    <mergeCell ref="AI237:AN237"/>
    <mergeCell ref="V238:X238"/>
    <mergeCell ref="Y238:AA238"/>
    <mergeCell ref="AB238:AE238"/>
    <mergeCell ref="AF238:AH238"/>
    <mergeCell ref="T238:U238"/>
    <mergeCell ref="AI238:AN238"/>
    <mergeCell ref="C240:D240"/>
    <mergeCell ref="E240:F240"/>
    <mergeCell ref="G240:S240"/>
    <mergeCell ref="T240:U240"/>
    <mergeCell ref="V240:X240"/>
    <mergeCell ref="AB239:AE239"/>
    <mergeCell ref="AF239:AH239"/>
    <mergeCell ref="AI239:AN239"/>
    <mergeCell ref="Y240:AA240"/>
    <mergeCell ref="AB240:AE240"/>
    <mergeCell ref="AF240:AH240"/>
    <mergeCell ref="AI240:AN240"/>
    <mergeCell ref="V241:X241"/>
    <mergeCell ref="Y241:AA241"/>
    <mergeCell ref="AB241:AE241"/>
    <mergeCell ref="AF241:AH241"/>
    <mergeCell ref="C241:D241"/>
    <mergeCell ref="E241:F241"/>
    <mergeCell ref="G241:S241"/>
    <mergeCell ref="T241:U241"/>
    <mergeCell ref="AI241:AN241"/>
    <mergeCell ref="C242:D242"/>
    <mergeCell ref="E242:F242"/>
    <mergeCell ref="G242:S242"/>
    <mergeCell ref="T242:U242"/>
    <mergeCell ref="V242:X242"/>
    <mergeCell ref="Y242:AA242"/>
    <mergeCell ref="AB242:AE242"/>
    <mergeCell ref="AF242:AH242"/>
    <mergeCell ref="AI242:AN242"/>
    <mergeCell ref="V243:X243"/>
    <mergeCell ref="Y243:AA243"/>
    <mergeCell ref="AB243:AE243"/>
    <mergeCell ref="AF243:AH243"/>
    <mergeCell ref="C243:D243"/>
    <mergeCell ref="E243:F243"/>
    <mergeCell ref="G243:S243"/>
    <mergeCell ref="T243:U243"/>
    <mergeCell ref="AI243:AN243"/>
    <mergeCell ref="C244:D244"/>
    <mergeCell ref="E244:F244"/>
    <mergeCell ref="G244:S244"/>
    <mergeCell ref="T244:U244"/>
    <mergeCell ref="V244:X244"/>
    <mergeCell ref="Y244:AA244"/>
    <mergeCell ref="AB244:AE244"/>
    <mergeCell ref="AF244:AH244"/>
    <mergeCell ref="AI244:AN244"/>
    <mergeCell ref="V245:X245"/>
    <mergeCell ref="Y245:AA245"/>
    <mergeCell ref="AB245:AE245"/>
    <mergeCell ref="AF245:AH245"/>
    <mergeCell ref="C245:D245"/>
    <mergeCell ref="E245:F245"/>
    <mergeCell ref="G245:S245"/>
    <mergeCell ref="T245:U245"/>
    <mergeCell ref="AI245:AN245"/>
    <mergeCell ref="C246:D246"/>
    <mergeCell ref="E246:F246"/>
    <mergeCell ref="G246:S246"/>
    <mergeCell ref="T246:U246"/>
    <mergeCell ref="V246:X246"/>
    <mergeCell ref="Y246:AA246"/>
    <mergeCell ref="AB246:AE246"/>
    <mergeCell ref="AF246:AH246"/>
    <mergeCell ref="AI246:AN246"/>
    <mergeCell ref="V247:X247"/>
    <mergeCell ref="Y247:AA247"/>
    <mergeCell ref="AB247:AE247"/>
    <mergeCell ref="AF247:AH247"/>
    <mergeCell ref="C247:D247"/>
    <mergeCell ref="E247:F247"/>
    <mergeCell ref="G247:S247"/>
    <mergeCell ref="T247:U247"/>
    <mergeCell ref="AI247:AN247"/>
    <mergeCell ref="C248:D248"/>
    <mergeCell ref="E248:F248"/>
    <mergeCell ref="G248:S248"/>
    <mergeCell ref="T248:U248"/>
    <mergeCell ref="V248:X248"/>
    <mergeCell ref="Y248:AA248"/>
    <mergeCell ref="AB248:AE248"/>
    <mergeCell ref="AF248:AH248"/>
    <mergeCell ref="AI248:AN248"/>
    <mergeCell ref="V249:X249"/>
    <mergeCell ref="Y249:AA249"/>
    <mergeCell ref="AB249:AE249"/>
    <mergeCell ref="AF249:AH249"/>
    <mergeCell ref="C249:D249"/>
    <mergeCell ref="E249:F249"/>
    <mergeCell ref="G249:S249"/>
    <mergeCell ref="T249:U249"/>
    <mergeCell ref="AI249:AN249"/>
    <mergeCell ref="C250:D250"/>
    <mergeCell ref="E250:F250"/>
    <mergeCell ref="G250:S250"/>
    <mergeCell ref="T250:U250"/>
    <mergeCell ref="V250:X250"/>
    <mergeCell ref="Y250:AA250"/>
    <mergeCell ref="AB250:AE250"/>
    <mergeCell ref="AF250:AH250"/>
    <mergeCell ref="AI250:AN250"/>
    <mergeCell ref="V251:X251"/>
    <mergeCell ref="Y251:AA251"/>
    <mergeCell ref="AB251:AE251"/>
    <mergeCell ref="AF251:AH251"/>
    <mergeCell ref="C251:D251"/>
    <mergeCell ref="E251:F251"/>
    <mergeCell ref="G251:S251"/>
    <mergeCell ref="T251:U251"/>
    <mergeCell ref="AI251:AN251"/>
    <mergeCell ref="C252:D252"/>
    <mergeCell ref="E252:F252"/>
    <mergeCell ref="G252:S252"/>
    <mergeCell ref="T252:U252"/>
    <mergeCell ref="V252:X252"/>
    <mergeCell ref="Y252:AA252"/>
    <mergeCell ref="AB252:AE252"/>
    <mergeCell ref="AF252:AH252"/>
    <mergeCell ref="AI252:AN252"/>
    <mergeCell ref="V253:X253"/>
    <mergeCell ref="Y253:AA253"/>
    <mergeCell ref="AB253:AE253"/>
    <mergeCell ref="AF253:AH253"/>
    <mergeCell ref="C253:D253"/>
    <mergeCell ref="E253:F253"/>
    <mergeCell ref="G253:S253"/>
    <mergeCell ref="T253:U253"/>
    <mergeCell ref="AI253:AN253"/>
    <mergeCell ref="C254:D254"/>
    <mergeCell ref="E254:F254"/>
    <mergeCell ref="G254:S254"/>
    <mergeCell ref="T254:U254"/>
    <mergeCell ref="V254:X254"/>
    <mergeCell ref="Y254:AA254"/>
    <mergeCell ref="AB254:AE254"/>
    <mergeCell ref="AF254:AH254"/>
    <mergeCell ref="AI254:AN254"/>
    <mergeCell ref="V255:X255"/>
    <mergeCell ref="Y255:AA255"/>
    <mergeCell ref="AB255:AE255"/>
    <mergeCell ref="AF255:AH255"/>
    <mergeCell ref="C255:D255"/>
    <mergeCell ref="E255:F255"/>
    <mergeCell ref="G255:S255"/>
    <mergeCell ref="T255:U255"/>
    <mergeCell ref="AI255:AN255"/>
    <mergeCell ref="C256:D256"/>
    <mergeCell ref="E256:F256"/>
    <mergeCell ref="G256:S256"/>
    <mergeCell ref="T256:U256"/>
    <mergeCell ref="V256:X256"/>
    <mergeCell ref="Y256:AA256"/>
    <mergeCell ref="AB256:AE256"/>
    <mergeCell ref="AF256:AH256"/>
    <mergeCell ref="AI256:AN256"/>
    <mergeCell ref="V257:X257"/>
    <mergeCell ref="Y257:AA257"/>
    <mergeCell ref="AB257:AE257"/>
    <mergeCell ref="AF257:AH257"/>
    <mergeCell ref="C257:D257"/>
    <mergeCell ref="E257:F257"/>
    <mergeCell ref="G257:S257"/>
    <mergeCell ref="T257:U257"/>
    <mergeCell ref="AI257:AN257"/>
    <mergeCell ref="C258:D258"/>
    <mergeCell ref="E258:F258"/>
    <mergeCell ref="G258:S258"/>
    <mergeCell ref="T258:U258"/>
    <mergeCell ref="V258:X258"/>
    <mergeCell ref="Y258:AA258"/>
    <mergeCell ref="AB258:AE258"/>
    <mergeCell ref="AF258:AH258"/>
    <mergeCell ref="AI258:AN258"/>
    <mergeCell ref="AI259:AN259"/>
    <mergeCell ref="V259:X259"/>
    <mergeCell ref="Y259:AA259"/>
    <mergeCell ref="AB259:AE259"/>
    <mergeCell ref="AF259:AH259"/>
    <mergeCell ref="C259:D259"/>
    <mergeCell ref="E259:F259"/>
    <mergeCell ref="G259:S259"/>
    <mergeCell ref="T259:U259"/>
    <mergeCell ref="Y214:AA214"/>
    <mergeCell ref="AB214:AE214"/>
    <mergeCell ref="G214:S214"/>
    <mergeCell ref="C214:D214"/>
    <mergeCell ref="E214:F214"/>
    <mergeCell ref="T214:U214"/>
    <mergeCell ref="AI213:AN213"/>
    <mergeCell ref="C239:D239"/>
    <mergeCell ref="E239:F239"/>
    <mergeCell ref="G239:S239"/>
    <mergeCell ref="T239:U239"/>
    <mergeCell ref="V239:X239"/>
    <mergeCell ref="Y239:AA239"/>
    <mergeCell ref="C238:D238"/>
    <mergeCell ref="E238:F238"/>
    <mergeCell ref="G238:S238"/>
    <mergeCell ref="V72:W72"/>
    <mergeCell ref="T70:X70"/>
    <mergeCell ref="V78:W78"/>
    <mergeCell ref="Y213:AA213"/>
    <mergeCell ref="AB213:AE213"/>
    <mergeCell ref="AF213:AH213"/>
    <mergeCell ref="AB212:AE212"/>
    <mergeCell ref="AF212:AH212"/>
    <mergeCell ref="Y208:AA208"/>
    <mergeCell ref="AB208:AE208"/>
    <mergeCell ref="B11:AM11"/>
    <mergeCell ref="T53:U53"/>
    <mergeCell ref="V53:W53"/>
    <mergeCell ref="V62:W62"/>
    <mergeCell ref="V63:W63"/>
    <mergeCell ref="V64:W64"/>
    <mergeCell ref="V49:W49"/>
    <mergeCell ref="V50:W50"/>
    <mergeCell ref="V51:W51"/>
    <mergeCell ref="V52:W52"/>
  </mergeCells>
  <printOptions/>
  <pageMargins left="0.984251968503937" right="0.07874015748031496" top="0.3937007874015748" bottom="0.1968503937007874" header="0.1968503937007874" footer="0.07874015748031496"/>
  <pageSetup horizontalDpi="300" verticalDpi="300" orientation="portrait" paperSize="9" scale="65" r:id="rId2"/>
  <headerFooter alignWithMargins="0">
    <oddFooter>&amp;L&amp;8&amp;P / &amp;N&amp;R&amp;8&amp;F  / &amp;A</oddFooter>
  </headerFooter>
  <rowBreaks count="3" manualBreakCount="3">
    <brk id="84" max="39" man="1"/>
    <brk id="128" max="39" man="1"/>
    <brk id="197" max="3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C4" sqref="C4:L9"/>
    </sheetView>
  </sheetViews>
  <sheetFormatPr defaultColWidth="9.140625" defaultRowHeight="12.75"/>
  <cols>
    <col min="1" max="1" width="5.28125" style="0" bestFit="1" customWidth="1"/>
    <col min="2" max="2" width="25.7109375" style="0" bestFit="1" customWidth="1"/>
    <col min="3" max="3" width="20.421875" style="0" bestFit="1" customWidth="1"/>
    <col min="4" max="4" width="7.7109375" style="0" bestFit="1" customWidth="1"/>
    <col min="5" max="5" width="5.57421875" style="0" bestFit="1" customWidth="1"/>
    <col min="6" max="6" width="11.7109375" style="0" bestFit="1" customWidth="1"/>
    <col min="7" max="7" width="4.57421875" style="0" bestFit="1" customWidth="1"/>
    <col min="8" max="8" width="11.7109375" style="0" bestFit="1" customWidth="1"/>
    <col min="9" max="9" width="4.57421875" style="0" bestFit="1" customWidth="1"/>
    <col min="10" max="10" width="13.00390625" style="0" customWidth="1"/>
    <col min="11" max="11" width="4.57421875" style="0" bestFit="1" customWidth="1"/>
    <col min="12" max="12" width="12.7109375" style="0" bestFit="1" customWidth="1"/>
  </cols>
  <sheetData>
    <row r="1" spans="1:12" ht="12.75">
      <c r="A1" s="372"/>
      <c r="B1" s="373"/>
      <c r="C1" s="378" t="s">
        <v>519</v>
      </c>
      <c r="D1" s="379"/>
      <c r="E1" s="379"/>
      <c r="F1" s="379"/>
      <c r="G1" s="379"/>
      <c r="H1" s="379"/>
      <c r="I1" s="379"/>
      <c r="J1" s="379"/>
      <c r="K1" s="379"/>
      <c r="L1" s="379"/>
    </row>
    <row r="2" spans="1:12" ht="12.75">
      <c r="A2" s="374"/>
      <c r="B2" s="375"/>
      <c r="C2" s="380"/>
      <c r="D2" s="381"/>
      <c r="E2" s="381"/>
      <c r="F2" s="381"/>
      <c r="G2" s="381"/>
      <c r="H2" s="381"/>
      <c r="I2" s="381"/>
      <c r="J2" s="381"/>
      <c r="K2" s="381"/>
      <c r="L2" s="381"/>
    </row>
    <row r="3" spans="1:12" ht="13.5" thickBot="1">
      <c r="A3" s="374"/>
      <c r="B3" s="375"/>
      <c r="C3" s="382"/>
      <c r="D3" s="383"/>
      <c r="E3" s="383"/>
      <c r="F3" s="383"/>
      <c r="G3" s="383"/>
      <c r="H3" s="383"/>
      <c r="I3" s="383"/>
      <c r="J3" s="383"/>
      <c r="K3" s="383"/>
      <c r="L3" s="383"/>
    </row>
    <row r="4" spans="1:12" ht="12.75">
      <c r="A4" s="374"/>
      <c r="B4" s="375"/>
      <c r="C4" s="384" t="s">
        <v>520</v>
      </c>
      <c r="D4" s="385"/>
      <c r="E4" s="385"/>
      <c r="F4" s="385"/>
      <c r="G4" s="385"/>
      <c r="H4" s="385"/>
      <c r="I4" s="385"/>
      <c r="J4" s="385"/>
      <c r="K4" s="385"/>
      <c r="L4" s="385"/>
    </row>
    <row r="5" spans="1:12" ht="12.75">
      <c r="A5" s="374"/>
      <c r="B5" s="375"/>
      <c r="C5" s="386"/>
      <c r="D5" s="387"/>
      <c r="E5" s="387"/>
      <c r="F5" s="387"/>
      <c r="G5" s="387"/>
      <c r="H5" s="387"/>
      <c r="I5" s="387"/>
      <c r="J5" s="387"/>
      <c r="K5" s="387"/>
      <c r="L5" s="387"/>
    </row>
    <row r="6" spans="1:12" ht="12.75">
      <c r="A6" s="374"/>
      <c r="B6" s="375"/>
      <c r="C6" s="386"/>
      <c r="D6" s="387"/>
      <c r="E6" s="387"/>
      <c r="F6" s="387"/>
      <c r="G6" s="387"/>
      <c r="H6" s="387"/>
      <c r="I6" s="387"/>
      <c r="J6" s="387"/>
      <c r="K6" s="387"/>
      <c r="L6" s="387"/>
    </row>
    <row r="7" spans="1:12" ht="12.75">
      <c r="A7" s="374"/>
      <c r="B7" s="375"/>
      <c r="C7" s="386"/>
      <c r="D7" s="387"/>
      <c r="E7" s="387"/>
      <c r="F7" s="387"/>
      <c r="G7" s="387"/>
      <c r="H7" s="387"/>
      <c r="I7" s="387"/>
      <c r="J7" s="387"/>
      <c r="K7" s="387"/>
      <c r="L7" s="387"/>
    </row>
    <row r="8" spans="1:12" ht="12.75">
      <c r="A8" s="374"/>
      <c r="B8" s="375"/>
      <c r="C8" s="386"/>
      <c r="D8" s="387"/>
      <c r="E8" s="387"/>
      <c r="F8" s="387"/>
      <c r="G8" s="387"/>
      <c r="H8" s="387"/>
      <c r="I8" s="387"/>
      <c r="J8" s="387"/>
      <c r="K8" s="387"/>
      <c r="L8" s="387"/>
    </row>
    <row r="9" spans="1:12" ht="13.5" thickBot="1">
      <c r="A9" s="376"/>
      <c r="B9" s="377"/>
      <c r="C9" s="388"/>
      <c r="D9" s="389"/>
      <c r="E9" s="389"/>
      <c r="F9" s="389"/>
      <c r="G9" s="389"/>
      <c r="H9" s="389"/>
      <c r="I9" s="389"/>
      <c r="J9" s="389"/>
      <c r="K9" s="389"/>
      <c r="L9" s="389"/>
    </row>
    <row r="10" spans="1:12" ht="15">
      <c r="A10" s="390" t="s">
        <v>521</v>
      </c>
      <c r="B10" s="391"/>
      <c r="C10" s="392" t="s">
        <v>539</v>
      </c>
      <c r="D10" s="393"/>
      <c r="E10" s="393"/>
      <c r="F10" s="393"/>
      <c r="G10" s="393"/>
      <c r="H10" s="393"/>
      <c r="I10" s="393"/>
      <c r="J10" s="393"/>
      <c r="K10" s="393"/>
      <c r="L10" s="393"/>
    </row>
    <row r="11" spans="1:12" ht="15">
      <c r="A11" s="394"/>
      <c r="B11" s="394"/>
      <c r="C11" s="394"/>
      <c r="D11" s="394"/>
      <c r="E11" s="394" t="s">
        <v>523</v>
      </c>
      <c r="F11" s="394"/>
      <c r="G11" s="394" t="s">
        <v>524</v>
      </c>
      <c r="H11" s="394"/>
      <c r="I11" s="394" t="s">
        <v>525</v>
      </c>
      <c r="J11" s="394"/>
      <c r="K11" s="394" t="s">
        <v>526</v>
      </c>
      <c r="L11" s="394"/>
    </row>
    <row r="12" spans="1:12" ht="15">
      <c r="A12" s="65" t="s">
        <v>0</v>
      </c>
      <c r="B12" s="66" t="s">
        <v>527</v>
      </c>
      <c r="C12" s="66" t="s">
        <v>528</v>
      </c>
      <c r="D12" s="65" t="s">
        <v>529</v>
      </c>
      <c r="E12" s="67" t="s">
        <v>530</v>
      </c>
      <c r="F12" s="65" t="s">
        <v>531</v>
      </c>
      <c r="G12" s="67" t="s">
        <v>530</v>
      </c>
      <c r="H12" s="65" t="s">
        <v>531</v>
      </c>
      <c r="I12" s="67" t="s">
        <v>530</v>
      </c>
      <c r="J12" s="65" t="s">
        <v>531</v>
      </c>
      <c r="K12" s="67" t="s">
        <v>530</v>
      </c>
      <c r="L12" s="65" t="s">
        <v>531</v>
      </c>
    </row>
    <row r="13" spans="1:12" ht="15">
      <c r="A13" s="68">
        <v>1</v>
      </c>
      <c r="B13" s="69" t="str">
        <f>'[1]PLANILHA'!C11</f>
        <v>Serviços Preliminares </v>
      </c>
      <c r="C13" s="70">
        <v>25823.59</v>
      </c>
      <c r="D13" s="71">
        <f>C13*100/C68</f>
        <v>7.770604993210542</v>
      </c>
      <c r="E13" s="72">
        <v>50</v>
      </c>
      <c r="F13" s="73">
        <f>C13*E13%</f>
        <v>12911.795</v>
      </c>
      <c r="G13" s="74">
        <v>50</v>
      </c>
      <c r="H13" s="73">
        <f>C13*G13%</f>
        <v>12911.795</v>
      </c>
      <c r="I13" s="74">
        <v>0</v>
      </c>
      <c r="J13" s="73">
        <f>C13*I13%</f>
        <v>0</v>
      </c>
      <c r="K13" s="74">
        <v>0</v>
      </c>
      <c r="L13" s="73">
        <f>C13*K13%</f>
        <v>0</v>
      </c>
    </row>
    <row r="14" spans="1:12" ht="15">
      <c r="A14" s="75"/>
      <c r="B14" s="76"/>
      <c r="C14" s="77"/>
      <c r="D14" s="75"/>
      <c r="E14" s="78"/>
      <c r="F14" s="79"/>
      <c r="G14" s="80"/>
      <c r="H14" s="79"/>
      <c r="I14" s="80"/>
      <c r="J14" s="79"/>
      <c r="K14" s="80"/>
      <c r="L14" s="79"/>
    </row>
    <row r="15" spans="1:12" ht="15">
      <c r="A15" s="68">
        <v>2</v>
      </c>
      <c r="B15" s="69" t="str">
        <f>'[1]PLANILHA'!C21</f>
        <v>Movimento de Terra</v>
      </c>
      <c r="C15" s="70">
        <v>3423.53</v>
      </c>
      <c r="D15" s="71">
        <f>C15*100/C68</f>
        <v>1.03017819413978</v>
      </c>
      <c r="E15" s="72">
        <v>50</v>
      </c>
      <c r="F15" s="73">
        <f>C15*E15%</f>
        <v>1711.765</v>
      </c>
      <c r="G15" s="74">
        <v>50</v>
      </c>
      <c r="H15" s="73">
        <f>C15*G15%</f>
        <v>1711.765</v>
      </c>
      <c r="I15" s="74">
        <v>0</v>
      </c>
      <c r="J15" s="73">
        <f>C15*I15%</f>
        <v>0</v>
      </c>
      <c r="K15" s="74">
        <v>0</v>
      </c>
      <c r="L15" s="73">
        <f>C15*K15%</f>
        <v>0</v>
      </c>
    </row>
    <row r="16" spans="1:12" ht="15">
      <c r="A16" s="75"/>
      <c r="B16" s="76"/>
      <c r="C16" s="77"/>
      <c r="D16" s="81"/>
      <c r="E16" s="78"/>
      <c r="F16" s="79"/>
      <c r="G16" s="80"/>
      <c r="H16" s="79"/>
      <c r="I16" s="80"/>
      <c r="J16" s="79"/>
      <c r="K16" s="80"/>
      <c r="L16" s="79"/>
    </row>
    <row r="17" spans="1:12" ht="15">
      <c r="A17" s="68">
        <v>3</v>
      </c>
      <c r="B17" s="69" t="str">
        <f>'[1]PLANILHA'!C28</f>
        <v>Infra-estrutura: Fundações </v>
      </c>
      <c r="C17" s="70">
        <v>41476.76</v>
      </c>
      <c r="D17" s="71">
        <f>C17*100/C68</f>
        <v>12.480817669355627</v>
      </c>
      <c r="E17" s="72">
        <v>40</v>
      </c>
      <c r="F17" s="73">
        <f>C17*E17%</f>
        <v>16590.704</v>
      </c>
      <c r="G17" s="74">
        <v>40</v>
      </c>
      <c r="H17" s="73">
        <f>C17*G17%</f>
        <v>16590.704</v>
      </c>
      <c r="I17" s="74">
        <v>20</v>
      </c>
      <c r="J17" s="73">
        <f>C17*I17%</f>
        <v>8295.352</v>
      </c>
      <c r="K17" s="74">
        <v>0</v>
      </c>
      <c r="L17" s="73">
        <f>C17*K17%</f>
        <v>0</v>
      </c>
    </row>
    <row r="18" spans="1:12" ht="15">
      <c r="A18" s="75"/>
      <c r="B18" s="76"/>
      <c r="C18" s="77"/>
      <c r="D18" s="75"/>
      <c r="E18" s="78"/>
      <c r="F18" s="79"/>
      <c r="G18" s="80"/>
      <c r="H18" s="79"/>
      <c r="I18" s="80"/>
      <c r="J18" s="79"/>
      <c r="K18" s="80"/>
      <c r="L18" s="79"/>
    </row>
    <row r="19" spans="1:12" ht="15">
      <c r="A19" s="68">
        <v>4</v>
      </c>
      <c r="B19" s="69" t="str">
        <f>'[1]PLANILHA'!C50</f>
        <v>Superestrutura</v>
      </c>
      <c r="C19" s="70">
        <v>58737.11</v>
      </c>
      <c r="D19" s="71">
        <f>C19*100/C68</f>
        <v>17.67464865468964</v>
      </c>
      <c r="E19" s="72">
        <v>50</v>
      </c>
      <c r="F19" s="73">
        <f>C19*E19%</f>
        <v>29368.555</v>
      </c>
      <c r="G19" s="74">
        <v>25</v>
      </c>
      <c r="H19" s="73">
        <f>C19*G19%</f>
        <v>14684.2775</v>
      </c>
      <c r="I19" s="74">
        <v>25</v>
      </c>
      <c r="J19" s="73">
        <f>C19*I19%</f>
        <v>14684.2775</v>
      </c>
      <c r="K19" s="74">
        <v>0</v>
      </c>
      <c r="L19" s="73">
        <f>C19*K19%</f>
        <v>0</v>
      </c>
    </row>
    <row r="20" spans="1:12" ht="15">
      <c r="A20" s="75"/>
      <c r="B20" s="76"/>
      <c r="C20" s="77"/>
      <c r="D20" s="75"/>
      <c r="E20" s="78"/>
      <c r="F20" s="79"/>
      <c r="G20" s="80"/>
      <c r="H20" s="79"/>
      <c r="I20" s="80"/>
      <c r="J20" s="79"/>
      <c r="K20" s="80"/>
      <c r="L20" s="79"/>
    </row>
    <row r="21" spans="1:12" ht="15">
      <c r="A21" s="68">
        <v>5</v>
      </c>
      <c r="B21" s="69" t="str">
        <f>'[1]PLANILHA'!C67</f>
        <v>Paredes</v>
      </c>
      <c r="C21" s="70">
        <v>19477.39</v>
      </c>
      <c r="D21" s="71">
        <f>C21*100/C68</f>
        <v>5.860962940811446</v>
      </c>
      <c r="E21" s="72">
        <v>0</v>
      </c>
      <c r="F21" s="73">
        <f>C21*E21%</f>
        <v>0</v>
      </c>
      <c r="G21" s="74">
        <v>50</v>
      </c>
      <c r="H21" s="73">
        <f>C21*G21%</f>
        <v>9738.695</v>
      </c>
      <c r="I21" s="74">
        <v>50</v>
      </c>
      <c r="J21" s="73">
        <f>C21*I21%</f>
        <v>9738.695</v>
      </c>
      <c r="K21" s="74">
        <v>0</v>
      </c>
      <c r="L21" s="73">
        <f>C21*K21%</f>
        <v>0</v>
      </c>
    </row>
    <row r="22" spans="1:12" s="89" customFormat="1" ht="15">
      <c r="A22" s="82"/>
      <c r="B22" s="83"/>
      <c r="C22" s="84"/>
      <c r="D22" s="85"/>
      <c r="E22" s="86"/>
      <c r="F22" s="87"/>
      <c r="G22" s="88"/>
      <c r="H22" s="87"/>
      <c r="I22" s="88"/>
      <c r="J22" s="87"/>
      <c r="K22" s="88"/>
      <c r="L22" s="87"/>
    </row>
    <row r="23" spans="1:12" ht="15">
      <c r="A23" s="68">
        <v>6</v>
      </c>
      <c r="B23" s="69" t="str">
        <f>'[1]PLANILHA'!C72</f>
        <v>Esquadrias</v>
      </c>
      <c r="C23" s="70">
        <v>22268.74</v>
      </c>
      <c r="D23" s="71">
        <f>C23*100/C68</f>
        <v>6.70091115280669</v>
      </c>
      <c r="E23" s="72">
        <v>0</v>
      </c>
      <c r="F23" s="73">
        <f>C23*E23%</f>
        <v>0</v>
      </c>
      <c r="G23" s="74">
        <v>25</v>
      </c>
      <c r="H23" s="73">
        <f>C23*G23%</f>
        <v>5567.185</v>
      </c>
      <c r="I23" s="74">
        <v>50</v>
      </c>
      <c r="J23" s="73">
        <f>C23*I23%</f>
        <v>11134.37</v>
      </c>
      <c r="K23" s="74">
        <v>25</v>
      </c>
      <c r="L23" s="73">
        <f>C23*K23%</f>
        <v>5567.185</v>
      </c>
    </row>
    <row r="24" spans="1:12" ht="15">
      <c r="A24" s="75"/>
      <c r="B24" s="76"/>
      <c r="C24" s="77"/>
      <c r="D24" s="75"/>
      <c r="E24" s="78"/>
      <c r="F24" s="79"/>
      <c r="G24" s="80"/>
      <c r="H24" s="79"/>
      <c r="I24" s="80"/>
      <c r="J24" s="79"/>
      <c r="K24" s="80"/>
      <c r="L24" s="79"/>
    </row>
    <row r="25" spans="1:12" ht="15">
      <c r="A25" s="68">
        <v>7</v>
      </c>
      <c r="B25" s="69" t="str">
        <f>'[1]PLANILHA'!C98</f>
        <v>Cobertura</v>
      </c>
      <c r="C25" s="70">
        <v>8923.82</v>
      </c>
      <c r="D25" s="71">
        <f>C25*100/C68</f>
        <v>2.685276533995161</v>
      </c>
      <c r="E25" s="72">
        <v>0</v>
      </c>
      <c r="F25" s="73">
        <f>C25*E25%</f>
        <v>0</v>
      </c>
      <c r="G25" s="74">
        <v>0</v>
      </c>
      <c r="H25" s="73">
        <v>0</v>
      </c>
      <c r="I25" s="74">
        <v>80</v>
      </c>
      <c r="J25" s="73">
        <f>C25*I25%</f>
        <v>7139.0560000000005</v>
      </c>
      <c r="K25" s="74">
        <v>20</v>
      </c>
      <c r="L25" s="73">
        <f>C25*K25%</f>
        <v>1784.7640000000001</v>
      </c>
    </row>
    <row r="26" spans="1:12" ht="15">
      <c r="A26" s="75"/>
      <c r="B26" s="76"/>
      <c r="C26" s="77"/>
      <c r="D26" s="75"/>
      <c r="E26" s="78"/>
      <c r="F26" s="79"/>
      <c r="G26" s="80"/>
      <c r="H26" s="79"/>
      <c r="I26" s="80"/>
      <c r="J26" s="79"/>
      <c r="K26" s="80"/>
      <c r="L26" s="79"/>
    </row>
    <row r="27" spans="1:12" ht="15">
      <c r="A27" s="68">
        <v>8</v>
      </c>
      <c r="B27" s="69" t="str">
        <f>'[1]PLANILHA'!C104</f>
        <v>Impermeabilização</v>
      </c>
      <c r="C27" s="70">
        <v>5324.71</v>
      </c>
      <c r="D27" s="71">
        <f>C27*100/C68</f>
        <v>1.6022643680990174</v>
      </c>
      <c r="E27" s="72">
        <v>10</v>
      </c>
      <c r="F27" s="73">
        <f>C27*E27%</f>
        <v>532.471</v>
      </c>
      <c r="G27" s="74">
        <v>20</v>
      </c>
      <c r="H27" s="73">
        <f>C27*G27%</f>
        <v>1064.942</v>
      </c>
      <c r="I27" s="74">
        <v>20</v>
      </c>
      <c r="J27" s="73">
        <f>C27*I27%</f>
        <v>1064.942</v>
      </c>
      <c r="K27" s="74">
        <v>50</v>
      </c>
      <c r="L27" s="73">
        <f>C27*K27%</f>
        <v>2662.355</v>
      </c>
    </row>
    <row r="28" spans="1:12" ht="15">
      <c r="A28" s="75"/>
      <c r="B28" s="76"/>
      <c r="C28" s="77"/>
      <c r="D28" s="75"/>
      <c r="E28" s="78"/>
      <c r="F28" s="79"/>
      <c r="G28" s="80"/>
      <c r="H28" s="79"/>
      <c r="I28" s="80"/>
      <c r="J28" s="79"/>
      <c r="K28" s="80"/>
      <c r="L28" s="79"/>
    </row>
    <row r="29" spans="1:12" ht="15">
      <c r="A29" s="68">
        <v>9</v>
      </c>
      <c r="B29" s="69" t="str">
        <f>'[1]PLANILHA'!C110</f>
        <v>Revestimento de Paredes</v>
      </c>
      <c r="C29" s="70">
        <v>42613.57</v>
      </c>
      <c r="D29" s="71">
        <f>C29*100/C68</f>
        <v>12.8228964222452</v>
      </c>
      <c r="E29" s="72">
        <v>0</v>
      </c>
      <c r="F29" s="73">
        <f>C29*E29%</f>
        <v>0</v>
      </c>
      <c r="G29" s="74">
        <v>25</v>
      </c>
      <c r="H29" s="73">
        <f>C29*G29%</f>
        <v>10653.3925</v>
      </c>
      <c r="I29" s="74">
        <v>50</v>
      </c>
      <c r="J29" s="73">
        <f>C29*I29%</f>
        <v>21306.785</v>
      </c>
      <c r="K29" s="74">
        <v>25</v>
      </c>
      <c r="L29" s="73">
        <f>C29*K29%</f>
        <v>10653.3925</v>
      </c>
    </row>
    <row r="30" spans="1:12" ht="15">
      <c r="A30" s="75"/>
      <c r="B30" s="76"/>
      <c r="C30" s="77"/>
      <c r="D30" s="75"/>
      <c r="E30" s="78"/>
      <c r="F30" s="79"/>
      <c r="G30" s="80"/>
      <c r="H30" s="79"/>
      <c r="I30" s="80"/>
      <c r="J30" s="79"/>
      <c r="K30" s="80"/>
      <c r="L30" s="79"/>
    </row>
    <row r="31" spans="1:12" ht="15">
      <c r="A31" s="68">
        <v>10</v>
      </c>
      <c r="B31" s="69" t="str">
        <f>'[1]PLANILHA'!C121</f>
        <v>Pavimentação</v>
      </c>
      <c r="C31" s="70">
        <v>22439.77</v>
      </c>
      <c r="D31" s="71">
        <f>C31*100/C68</f>
        <v>6.752375979036846</v>
      </c>
      <c r="E31" s="72">
        <v>0</v>
      </c>
      <c r="F31" s="73">
        <f>C31*E31%</f>
        <v>0</v>
      </c>
      <c r="G31" s="74">
        <v>0</v>
      </c>
      <c r="H31" s="73">
        <f>C31*G31%</f>
        <v>0</v>
      </c>
      <c r="I31" s="74">
        <v>50</v>
      </c>
      <c r="J31" s="73">
        <f>C31*I31%</f>
        <v>11219.885</v>
      </c>
      <c r="K31" s="74">
        <v>50</v>
      </c>
      <c r="L31" s="73">
        <f>C31*K31%</f>
        <v>11219.885</v>
      </c>
    </row>
    <row r="32" spans="1:12" ht="15">
      <c r="A32" s="75"/>
      <c r="B32" s="76"/>
      <c r="C32" s="77"/>
      <c r="D32" s="75"/>
      <c r="E32" s="78"/>
      <c r="F32" s="79"/>
      <c r="G32" s="80"/>
      <c r="H32" s="79"/>
      <c r="I32" s="80"/>
      <c r="J32" s="79"/>
      <c r="K32" s="80"/>
      <c r="L32" s="79"/>
    </row>
    <row r="33" spans="1:12" ht="15">
      <c r="A33" s="68">
        <v>11</v>
      </c>
      <c r="B33" s="69" t="str">
        <f>'[1]PLANILHA'!C131</f>
        <v>Pintura</v>
      </c>
      <c r="C33" s="70">
        <v>25252.27</v>
      </c>
      <c r="D33" s="71">
        <f>C33*100/C68</f>
        <v>7.5986884608956675</v>
      </c>
      <c r="E33" s="72">
        <v>0</v>
      </c>
      <c r="F33" s="73">
        <f>C33*E33%</f>
        <v>0</v>
      </c>
      <c r="G33" s="74">
        <v>0</v>
      </c>
      <c r="H33" s="73">
        <f>C33*G33%</f>
        <v>0</v>
      </c>
      <c r="I33" s="74">
        <v>50</v>
      </c>
      <c r="J33" s="73">
        <f>C33*I33%</f>
        <v>12626.135</v>
      </c>
      <c r="K33" s="74">
        <v>50</v>
      </c>
      <c r="L33" s="73">
        <f>C33*K33%</f>
        <v>12626.135</v>
      </c>
    </row>
    <row r="34" spans="1:12" ht="15">
      <c r="A34" s="75"/>
      <c r="B34" s="76"/>
      <c r="C34" s="77"/>
      <c r="D34" s="75"/>
      <c r="E34" s="78"/>
      <c r="F34" s="79"/>
      <c r="G34" s="80"/>
      <c r="H34" s="79"/>
      <c r="I34" s="80"/>
      <c r="J34" s="79"/>
      <c r="K34" s="80"/>
      <c r="L34" s="79"/>
    </row>
    <row r="35" spans="1:12" ht="15">
      <c r="A35" s="68">
        <v>12</v>
      </c>
      <c r="B35" s="69" t="str">
        <f>'[1]PLANILHA'!C139</f>
        <v>Instalação Elétrica</v>
      </c>
      <c r="C35" s="70">
        <v>9711.58</v>
      </c>
      <c r="D35" s="71">
        <f>C35*100/C68</f>
        <v>2.9223222658028427</v>
      </c>
      <c r="E35" s="72">
        <v>0</v>
      </c>
      <c r="F35" s="73">
        <f>C35*E35%</f>
        <v>0</v>
      </c>
      <c r="G35" s="74">
        <v>25</v>
      </c>
      <c r="H35" s="73">
        <f>C35*G35%</f>
        <v>2427.895</v>
      </c>
      <c r="I35" s="74">
        <v>50</v>
      </c>
      <c r="J35" s="73">
        <f>C35*I35%</f>
        <v>4855.79</v>
      </c>
      <c r="K35" s="74">
        <v>25</v>
      </c>
      <c r="L35" s="73">
        <f>C35*K35%</f>
        <v>2427.895</v>
      </c>
    </row>
    <row r="36" spans="1:12" ht="15">
      <c r="A36" s="75"/>
      <c r="B36" s="76"/>
      <c r="C36" s="77"/>
      <c r="D36" s="75"/>
      <c r="E36" s="78"/>
      <c r="F36" s="79"/>
      <c r="G36" s="80"/>
      <c r="H36" s="79"/>
      <c r="I36" s="80"/>
      <c r="J36" s="79"/>
      <c r="K36" s="80"/>
      <c r="L36" s="79"/>
    </row>
    <row r="37" spans="1:12" ht="15">
      <c r="A37" s="68">
        <v>13</v>
      </c>
      <c r="B37" s="69" t="str">
        <f>'[1]PLANILHA'!C163</f>
        <v>Instalação Telefônica</v>
      </c>
      <c r="C37" s="70">
        <v>720.7</v>
      </c>
      <c r="D37" s="71">
        <f>C37*100/C68</f>
        <v>0.21686663312912097</v>
      </c>
      <c r="E37" s="72">
        <v>0</v>
      </c>
      <c r="F37" s="73">
        <f>C37*E37%</f>
        <v>0</v>
      </c>
      <c r="G37" s="74">
        <v>50</v>
      </c>
      <c r="H37" s="73">
        <f>C37*G37%</f>
        <v>360.35</v>
      </c>
      <c r="I37" s="74">
        <v>50</v>
      </c>
      <c r="J37" s="73">
        <f>C37*I37%</f>
        <v>360.35</v>
      </c>
      <c r="K37" s="74">
        <v>0</v>
      </c>
      <c r="L37" s="73">
        <f>C37*K37%</f>
        <v>0</v>
      </c>
    </row>
    <row r="38" spans="1:12" ht="15">
      <c r="A38" s="75"/>
      <c r="B38" s="76"/>
      <c r="C38" s="77"/>
      <c r="D38" s="75"/>
      <c r="E38" s="78"/>
      <c r="F38" s="79"/>
      <c r="G38" s="80"/>
      <c r="H38" s="79"/>
      <c r="I38" s="80"/>
      <c r="J38" s="79"/>
      <c r="K38" s="80"/>
      <c r="L38" s="79"/>
    </row>
    <row r="39" spans="1:12" ht="15">
      <c r="A39" s="68">
        <v>14</v>
      </c>
      <c r="B39" s="69" t="str">
        <f>'[1]PLANILHA'!C170</f>
        <v>Instalação Hidráulica</v>
      </c>
      <c r="C39" s="70">
        <v>3468.71</v>
      </c>
      <c r="D39" s="71">
        <f>C39*100/C68</f>
        <v>1.0437733578483603</v>
      </c>
      <c r="E39" s="72">
        <v>0</v>
      </c>
      <c r="F39" s="73">
        <f>C39*E39%</f>
        <v>0</v>
      </c>
      <c r="G39" s="74">
        <v>25</v>
      </c>
      <c r="H39" s="73">
        <f>C39*G39%</f>
        <v>867.1775</v>
      </c>
      <c r="I39" s="74">
        <v>50</v>
      </c>
      <c r="J39" s="73">
        <f>C39*I39%</f>
        <v>1734.355</v>
      </c>
      <c r="K39" s="74">
        <v>25</v>
      </c>
      <c r="L39" s="73">
        <f>C39*K39%</f>
        <v>867.1775</v>
      </c>
    </row>
    <row r="40" spans="1:12" ht="15">
      <c r="A40" s="75"/>
      <c r="B40" s="76"/>
      <c r="C40" s="77"/>
      <c r="D40" s="75"/>
      <c r="E40" s="78"/>
      <c r="F40" s="79"/>
      <c r="G40" s="80"/>
      <c r="H40" s="79"/>
      <c r="I40" s="80"/>
      <c r="J40" s="79"/>
      <c r="K40" s="80"/>
      <c r="L40" s="79"/>
    </row>
    <row r="41" spans="1:12" ht="15">
      <c r="A41" s="68">
        <v>15</v>
      </c>
      <c r="B41" s="69" t="str">
        <f>'[1]PLANILHA'!C187</f>
        <v>Instalação de Águas Pluviais</v>
      </c>
      <c r="C41" s="70">
        <v>2767.61</v>
      </c>
      <c r="D41" s="71">
        <f>C41*100/C68</f>
        <v>0.8328045823705932</v>
      </c>
      <c r="E41" s="72">
        <v>0</v>
      </c>
      <c r="F41" s="73">
        <f>C41*E41%</f>
        <v>0</v>
      </c>
      <c r="G41" s="74">
        <v>25</v>
      </c>
      <c r="H41" s="73">
        <f>C41*G41%</f>
        <v>691.9025</v>
      </c>
      <c r="I41" s="74">
        <v>50</v>
      </c>
      <c r="J41" s="73">
        <f>C41*I41%</f>
        <v>1383.805</v>
      </c>
      <c r="K41" s="74">
        <v>25</v>
      </c>
      <c r="L41" s="73">
        <f>C41*K41%</f>
        <v>691.9025</v>
      </c>
    </row>
    <row r="42" spans="1:12" ht="15">
      <c r="A42" s="75"/>
      <c r="B42" s="76"/>
      <c r="C42" s="77"/>
      <c r="D42" s="75"/>
      <c r="E42" s="78"/>
      <c r="F42" s="79"/>
      <c r="G42" s="80"/>
      <c r="H42" s="79"/>
      <c r="I42" s="80"/>
      <c r="J42" s="79"/>
      <c r="K42" s="80"/>
      <c r="L42" s="79"/>
    </row>
    <row r="43" spans="1:12" ht="15">
      <c r="A43" s="68">
        <v>16</v>
      </c>
      <c r="B43" s="69" t="str">
        <f>'[1]PLANILHA'!C196</f>
        <v>Instalação Sanitária</v>
      </c>
      <c r="C43" s="70">
        <v>4877.26</v>
      </c>
      <c r="D43" s="71">
        <f>C43*100/C68</f>
        <v>1.4676216943184912</v>
      </c>
      <c r="E43" s="72">
        <v>0</v>
      </c>
      <c r="F43" s="73">
        <f>C43*E43%</f>
        <v>0</v>
      </c>
      <c r="G43" s="74">
        <v>25</v>
      </c>
      <c r="H43" s="73">
        <f>C43*G43%</f>
        <v>1219.315</v>
      </c>
      <c r="I43" s="74">
        <v>50</v>
      </c>
      <c r="J43" s="73">
        <f>C43*I43%</f>
        <v>2438.63</v>
      </c>
      <c r="K43" s="74">
        <v>25</v>
      </c>
      <c r="L43" s="73">
        <f>C43*K43%</f>
        <v>1219.315</v>
      </c>
    </row>
    <row r="44" spans="1:12" ht="15">
      <c r="A44" s="75"/>
      <c r="B44" s="76"/>
      <c r="C44" s="77"/>
      <c r="D44" s="75"/>
      <c r="E44" s="78"/>
      <c r="F44" s="79"/>
      <c r="G44" s="80"/>
      <c r="H44" s="79"/>
      <c r="I44" s="80"/>
      <c r="J44" s="79"/>
      <c r="K44" s="80"/>
      <c r="L44" s="79"/>
    </row>
    <row r="45" spans="1:12" ht="22.5">
      <c r="A45" s="68">
        <v>17</v>
      </c>
      <c r="B45" s="69" t="str">
        <f>'[1]PLANILHA'!C213</f>
        <v>Prevenção e Combate a Incêndio</v>
      </c>
      <c r="C45" s="70">
        <v>872.39</v>
      </c>
      <c r="D45" s="71">
        <f>C45*100/C68</f>
        <v>0.2625118385951351</v>
      </c>
      <c r="E45" s="72">
        <v>0</v>
      </c>
      <c r="F45" s="73">
        <f>C45*E45%</f>
        <v>0</v>
      </c>
      <c r="G45" s="74">
        <v>0</v>
      </c>
      <c r="H45" s="73">
        <f>C45*G45%</f>
        <v>0</v>
      </c>
      <c r="I45" s="74">
        <v>0</v>
      </c>
      <c r="J45" s="73">
        <f>C45*I45%</f>
        <v>0</v>
      </c>
      <c r="K45" s="74">
        <v>100</v>
      </c>
      <c r="L45" s="73">
        <f>C45*K45%</f>
        <v>872.39</v>
      </c>
    </row>
    <row r="46" spans="1:12" ht="15">
      <c r="A46" s="75"/>
      <c r="B46" s="76"/>
      <c r="C46" s="77"/>
      <c r="D46" s="75"/>
      <c r="E46" s="78"/>
      <c r="F46" s="79"/>
      <c r="G46" s="80"/>
      <c r="H46" s="79"/>
      <c r="I46" s="80"/>
      <c r="J46" s="79"/>
      <c r="K46" s="80"/>
      <c r="L46" s="79"/>
    </row>
    <row r="47" spans="1:12" ht="15.75" thickBot="1">
      <c r="A47" s="75"/>
      <c r="B47" s="76"/>
      <c r="C47" s="77"/>
      <c r="D47" s="75"/>
      <c r="E47" s="78"/>
      <c r="F47" s="79"/>
      <c r="G47" s="80"/>
      <c r="H47" s="79"/>
      <c r="I47" s="80"/>
      <c r="J47" s="79"/>
      <c r="K47" s="80"/>
      <c r="L47" s="79"/>
    </row>
    <row r="48" spans="1:12" ht="12.75">
      <c r="A48" s="372"/>
      <c r="B48" s="373"/>
      <c r="C48" s="378" t="s">
        <v>519</v>
      </c>
      <c r="D48" s="379"/>
      <c r="E48" s="379"/>
      <c r="F48" s="379"/>
      <c r="G48" s="379"/>
      <c r="H48" s="379"/>
      <c r="I48" s="379"/>
      <c r="J48" s="379"/>
      <c r="K48" s="379"/>
      <c r="L48" s="379"/>
    </row>
    <row r="49" spans="1:12" ht="12.75">
      <c r="A49" s="374"/>
      <c r="B49" s="375"/>
      <c r="C49" s="380"/>
      <c r="D49" s="381"/>
      <c r="E49" s="381"/>
      <c r="F49" s="381"/>
      <c r="G49" s="381"/>
      <c r="H49" s="381"/>
      <c r="I49" s="381"/>
      <c r="J49" s="381"/>
      <c r="K49" s="381"/>
      <c r="L49" s="381"/>
    </row>
    <row r="50" spans="1:12" ht="13.5" thickBot="1">
      <c r="A50" s="374"/>
      <c r="B50" s="375"/>
      <c r="C50" s="382"/>
      <c r="D50" s="383"/>
      <c r="E50" s="383"/>
      <c r="F50" s="383"/>
      <c r="G50" s="383"/>
      <c r="H50" s="383"/>
      <c r="I50" s="383"/>
      <c r="J50" s="383"/>
      <c r="K50" s="383"/>
      <c r="L50" s="383"/>
    </row>
    <row r="51" spans="1:12" ht="12.75">
      <c r="A51" s="374"/>
      <c r="B51" s="375"/>
      <c r="C51" s="384" t="s">
        <v>520</v>
      </c>
      <c r="D51" s="385"/>
      <c r="E51" s="385"/>
      <c r="F51" s="385"/>
      <c r="G51" s="385"/>
      <c r="H51" s="385"/>
      <c r="I51" s="385"/>
      <c r="J51" s="385"/>
      <c r="K51" s="385"/>
      <c r="L51" s="385"/>
    </row>
    <row r="52" spans="1:12" ht="12.75">
      <c r="A52" s="374"/>
      <c r="B52" s="375"/>
      <c r="C52" s="386"/>
      <c r="D52" s="387"/>
      <c r="E52" s="387"/>
      <c r="F52" s="387"/>
      <c r="G52" s="387"/>
      <c r="H52" s="387"/>
      <c r="I52" s="387"/>
      <c r="J52" s="387"/>
      <c r="K52" s="387"/>
      <c r="L52" s="387"/>
    </row>
    <row r="53" spans="1:12" ht="12.75">
      <c r="A53" s="374"/>
      <c r="B53" s="375"/>
      <c r="C53" s="386"/>
      <c r="D53" s="387"/>
      <c r="E53" s="387"/>
      <c r="F53" s="387"/>
      <c r="G53" s="387"/>
      <c r="H53" s="387"/>
      <c r="I53" s="387"/>
      <c r="J53" s="387"/>
      <c r="K53" s="387"/>
      <c r="L53" s="387"/>
    </row>
    <row r="54" spans="1:12" ht="12.75">
      <c r="A54" s="374"/>
      <c r="B54" s="375"/>
      <c r="C54" s="386"/>
      <c r="D54" s="387"/>
      <c r="E54" s="387"/>
      <c r="F54" s="387"/>
      <c r="G54" s="387"/>
      <c r="H54" s="387"/>
      <c r="I54" s="387"/>
      <c r="J54" s="387"/>
      <c r="K54" s="387"/>
      <c r="L54" s="387"/>
    </row>
    <row r="55" spans="1:12" ht="12.75">
      <c r="A55" s="374"/>
      <c r="B55" s="375"/>
      <c r="C55" s="386"/>
      <c r="D55" s="387"/>
      <c r="E55" s="387"/>
      <c r="F55" s="387"/>
      <c r="G55" s="387"/>
      <c r="H55" s="387"/>
      <c r="I55" s="387"/>
      <c r="J55" s="387"/>
      <c r="K55" s="387"/>
      <c r="L55" s="387"/>
    </row>
    <row r="56" spans="1:12" ht="13.5" thickBot="1">
      <c r="A56" s="376"/>
      <c r="B56" s="377"/>
      <c r="C56" s="388"/>
      <c r="D56" s="389"/>
      <c r="E56" s="389"/>
      <c r="F56" s="389"/>
      <c r="G56" s="389"/>
      <c r="H56" s="389"/>
      <c r="I56" s="389"/>
      <c r="J56" s="389"/>
      <c r="K56" s="389"/>
      <c r="L56" s="389"/>
    </row>
    <row r="57" spans="1:12" ht="15">
      <c r="A57" s="390" t="s">
        <v>521</v>
      </c>
      <c r="B57" s="391"/>
      <c r="C57" s="392" t="s">
        <v>522</v>
      </c>
      <c r="D57" s="393"/>
      <c r="E57" s="393"/>
      <c r="F57" s="393"/>
      <c r="G57" s="393"/>
      <c r="H57" s="393"/>
      <c r="I57" s="393"/>
      <c r="J57" s="393"/>
      <c r="K57" s="393"/>
      <c r="L57" s="393"/>
    </row>
    <row r="58" spans="1:12" ht="15">
      <c r="A58" s="394"/>
      <c r="B58" s="394"/>
      <c r="C58" s="394"/>
      <c r="D58" s="394"/>
      <c r="E58" s="394" t="s">
        <v>523</v>
      </c>
      <c r="F58" s="394"/>
      <c r="G58" s="394" t="s">
        <v>524</v>
      </c>
      <c r="H58" s="394"/>
      <c r="I58" s="394" t="s">
        <v>525</v>
      </c>
      <c r="J58" s="394"/>
      <c r="K58" s="394" t="s">
        <v>526</v>
      </c>
      <c r="L58" s="394"/>
    </row>
    <row r="59" spans="1:12" ht="15">
      <c r="A59" s="65" t="s">
        <v>0</v>
      </c>
      <c r="B59" s="66" t="s">
        <v>527</v>
      </c>
      <c r="C59" s="66" t="s">
        <v>528</v>
      </c>
      <c r="D59" s="65" t="s">
        <v>529</v>
      </c>
      <c r="E59" s="67" t="s">
        <v>530</v>
      </c>
      <c r="F59" s="65" t="s">
        <v>531</v>
      </c>
      <c r="G59" s="67" t="s">
        <v>530</v>
      </c>
      <c r="H59" s="65" t="s">
        <v>531</v>
      </c>
      <c r="I59" s="67" t="s">
        <v>530</v>
      </c>
      <c r="J59" s="65" t="s">
        <v>531</v>
      </c>
      <c r="K59" s="67" t="s">
        <v>530</v>
      </c>
      <c r="L59" s="65" t="s">
        <v>531</v>
      </c>
    </row>
    <row r="60" spans="1:12" ht="15">
      <c r="A60" s="68">
        <v>18</v>
      </c>
      <c r="B60" s="69" t="str">
        <f>'[1]PLANILHA'!C217</f>
        <v>Louças e Metais</v>
      </c>
      <c r="C60" s="70">
        <v>4740.93</v>
      </c>
      <c r="D60" s="71">
        <f>C60*100/C68</f>
        <v>1.4265984834200687</v>
      </c>
      <c r="E60" s="72">
        <v>0</v>
      </c>
      <c r="F60" s="73">
        <f>C60*E60%</f>
        <v>0</v>
      </c>
      <c r="G60" s="74">
        <v>0</v>
      </c>
      <c r="H60" s="73">
        <f>C60*G60%</f>
        <v>0</v>
      </c>
      <c r="I60" s="74">
        <v>25</v>
      </c>
      <c r="J60" s="73">
        <f>C60*I60%</f>
        <v>1185.2325</v>
      </c>
      <c r="K60" s="74">
        <v>75</v>
      </c>
      <c r="L60" s="73">
        <f>C60*K60%</f>
        <v>3555.6975</v>
      </c>
    </row>
    <row r="61" spans="1:12" ht="15">
      <c r="A61" s="75"/>
      <c r="B61" s="76"/>
      <c r="C61" s="77"/>
      <c r="D61" s="75"/>
      <c r="E61" s="78"/>
      <c r="F61" s="79"/>
      <c r="G61" s="80"/>
      <c r="H61" s="79"/>
      <c r="I61" s="80"/>
      <c r="J61" s="79"/>
      <c r="K61" s="80"/>
      <c r="L61" s="79"/>
    </row>
    <row r="62" spans="1:12" ht="15">
      <c r="A62" s="68">
        <v>19</v>
      </c>
      <c r="B62" s="69" t="str">
        <f>'[1]PLANILHA'!C238</f>
        <v>Serviços Diversos</v>
      </c>
      <c r="C62" s="70">
        <v>29117.91</v>
      </c>
      <c r="D62" s="71">
        <f>C62*100/C68</f>
        <v>8.761902463517085</v>
      </c>
      <c r="E62" s="72">
        <v>0</v>
      </c>
      <c r="F62" s="73">
        <f>C62*E62%</f>
        <v>0</v>
      </c>
      <c r="G62" s="74">
        <v>0</v>
      </c>
      <c r="H62" s="73">
        <f>C62*G62%</f>
        <v>0</v>
      </c>
      <c r="I62" s="74">
        <v>50</v>
      </c>
      <c r="J62" s="73">
        <f>C62*I62%</f>
        <v>14558.955</v>
      </c>
      <c r="K62" s="74">
        <v>50</v>
      </c>
      <c r="L62" s="73">
        <f>C62*K62%</f>
        <v>14558.955</v>
      </c>
    </row>
    <row r="63" spans="1:12" ht="15">
      <c r="A63" s="75"/>
      <c r="B63" s="76"/>
      <c r="C63" s="77"/>
      <c r="D63" s="75"/>
      <c r="E63" s="78"/>
      <c r="F63" s="79"/>
      <c r="G63" s="80"/>
      <c r="H63" s="79"/>
      <c r="I63" s="80"/>
      <c r="J63" s="79"/>
      <c r="K63" s="80"/>
      <c r="L63" s="79"/>
    </row>
    <row r="64" spans="1:12" ht="15">
      <c r="A64" s="68">
        <v>20</v>
      </c>
      <c r="B64" s="69" t="str">
        <f>'[1]PLANILHA'!C247</f>
        <v>Serviços Finais</v>
      </c>
      <c r="C64" s="70">
        <v>285.71</v>
      </c>
      <c r="D64" s="71">
        <f>C64*100/C68</f>
        <v>0.08597331171266984</v>
      </c>
      <c r="E64" s="72">
        <v>0</v>
      </c>
      <c r="F64" s="73">
        <f>C64*E64%</f>
        <v>0</v>
      </c>
      <c r="G64" s="74">
        <v>0</v>
      </c>
      <c r="H64" s="73">
        <f>C64*G64%</f>
        <v>0</v>
      </c>
      <c r="I64" s="74">
        <v>0</v>
      </c>
      <c r="J64" s="73">
        <f>C64*I64%</f>
        <v>0</v>
      </c>
      <c r="K64" s="74">
        <v>100</v>
      </c>
      <c r="L64" s="73">
        <f>C64*K64%</f>
        <v>285.71</v>
      </c>
    </row>
    <row r="65" spans="1:12" ht="15">
      <c r="A65" s="75"/>
      <c r="B65" s="76"/>
      <c r="C65" s="77"/>
      <c r="D65" s="75"/>
      <c r="E65" s="78"/>
      <c r="F65" s="79"/>
      <c r="G65" s="80"/>
      <c r="H65" s="79"/>
      <c r="I65" s="80"/>
      <c r="J65" s="79"/>
      <c r="K65" s="80"/>
      <c r="L65" s="79"/>
    </row>
    <row r="66" spans="1:12" ht="15">
      <c r="A66" s="75"/>
      <c r="B66" s="76"/>
      <c r="C66" s="77"/>
      <c r="D66" s="75"/>
      <c r="E66" s="78"/>
      <c r="F66" s="79"/>
      <c r="G66" s="80"/>
      <c r="H66" s="79"/>
      <c r="I66" s="80"/>
      <c r="J66" s="79"/>
      <c r="K66" s="80"/>
      <c r="L66" s="79"/>
    </row>
    <row r="67" spans="1:12" ht="15">
      <c r="A67" s="75"/>
      <c r="B67" s="76"/>
      <c r="C67" s="77"/>
      <c r="D67" s="75"/>
      <c r="E67" s="78"/>
      <c r="F67" s="79"/>
      <c r="G67" s="80"/>
      <c r="H67" s="79"/>
      <c r="I67" s="80"/>
      <c r="J67" s="79"/>
      <c r="K67" s="80"/>
      <c r="L67" s="79"/>
    </row>
    <row r="68" spans="1:12" ht="15">
      <c r="A68" s="395" t="s">
        <v>532</v>
      </c>
      <c r="B68" s="395"/>
      <c r="C68" s="90">
        <f>SUM(C13:C67)</f>
        <v>332324.06000000006</v>
      </c>
      <c r="D68" s="71">
        <f>C68*100/C68</f>
        <v>100</v>
      </c>
      <c r="E68" s="91">
        <f>F68*100/C68</f>
        <v>18.390269425572132</v>
      </c>
      <c r="F68" s="92">
        <f>SUM(F13:F67)</f>
        <v>61115.29</v>
      </c>
      <c r="G68" s="93">
        <f>H68*100/C68</f>
        <v>23.61833085452796</v>
      </c>
      <c r="H68" s="92">
        <f>SUM(H13:H67)</f>
        <v>78489.39600000002</v>
      </c>
      <c r="I68" s="93">
        <f>J68*100/C68</f>
        <v>37.23071239560566</v>
      </c>
      <c r="J68" s="92">
        <f>SUM(J13:J67)</f>
        <v>123726.61499999999</v>
      </c>
      <c r="K68" s="93">
        <f>L68*100/C68</f>
        <v>20.760687324294242</v>
      </c>
      <c r="L68" s="92">
        <f>SUM(L13:L67)</f>
        <v>68992.759</v>
      </c>
    </row>
    <row r="69" spans="1:12" ht="15">
      <c r="A69" s="76"/>
      <c r="B69" s="76"/>
      <c r="C69" s="76"/>
      <c r="D69" s="76"/>
      <c r="E69" s="80"/>
      <c r="F69" s="76"/>
      <c r="G69" s="80"/>
      <c r="H69" s="76"/>
      <c r="I69" s="80"/>
      <c r="J69" s="76"/>
      <c r="K69" s="80"/>
      <c r="L69" s="76"/>
    </row>
    <row r="70" spans="1:12" ht="15">
      <c r="A70" s="94"/>
      <c r="B70" s="95"/>
      <c r="C70" s="95"/>
      <c r="D70" s="96"/>
      <c r="E70" s="97"/>
      <c r="F70" s="95"/>
      <c r="G70" s="97"/>
      <c r="H70" s="95"/>
      <c r="I70" s="97"/>
      <c r="J70" s="95"/>
      <c r="K70" s="97"/>
      <c r="L70" s="95"/>
    </row>
    <row r="71" spans="1:12" ht="15">
      <c r="A71" s="94"/>
      <c r="B71" s="95"/>
      <c r="C71" s="95"/>
      <c r="D71" s="95"/>
      <c r="E71" s="97"/>
      <c r="F71" s="95"/>
      <c r="G71" s="97"/>
      <c r="H71" s="95"/>
      <c r="I71" s="97"/>
      <c r="J71" s="95"/>
      <c r="K71" s="97"/>
      <c r="L71" s="95"/>
    </row>
    <row r="72" spans="1:12" ht="12.75">
      <c r="A72" s="396" t="s">
        <v>533</v>
      </c>
      <c r="B72" s="396"/>
      <c r="C72" s="396"/>
      <c r="D72" s="396"/>
      <c r="E72" s="396"/>
      <c r="F72" s="396"/>
      <c r="G72" s="396"/>
      <c r="H72" s="396"/>
      <c r="I72" s="396"/>
      <c r="J72" s="396"/>
      <c r="K72" s="396"/>
      <c r="L72" s="396"/>
    </row>
    <row r="73" spans="1:12" ht="12.75">
      <c r="A73" s="396"/>
      <c r="B73" s="396"/>
      <c r="C73" s="396"/>
      <c r="D73" s="396"/>
      <c r="E73" s="396"/>
      <c r="F73" s="396"/>
      <c r="G73" s="396"/>
      <c r="H73" s="396"/>
      <c r="I73" s="396"/>
      <c r="J73" s="396"/>
      <c r="K73" s="396"/>
      <c r="L73" s="396"/>
    </row>
  </sheetData>
  <sheetProtection/>
  <mergeCells count="24">
    <mergeCell ref="A68:B68"/>
    <mergeCell ref="A72:L73"/>
    <mergeCell ref="A58:B58"/>
    <mergeCell ref="C58:D58"/>
    <mergeCell ref="E58:F58"/>
    <mergeCell ref="G58:H58"/>
    <mergeCell ref="I58:J58"/>
    <mergeCell ref="K58:L58"/>
    <mergeCell ref="K11:L11"/>
    <mergeCell ref="A48:B56"/>
    <mergeCell ref="C48:L50"/>
    <mergeCell ref="C51:L56"/>
    <mergeCell ref="A57:B57"/>
    <mergeCell ref="C57:L57"/>
    <mergeCell ref="A1:B9"/>
    <mergeCell ref="C1:L3"/>
    <mergeCell ref="C4:L9"/>
    <mergeCell ref="A10:B10"/>
    <mergeCell ref="C10:L10"/>
    <mergeCell ref="A11:B11"/>
    <mergeCell ref="C11:D11"/>
    <mergeCell ref="E11:F11"/>
    <mergeCell ref="G11:H11"/>
    <mergeCell ref="I11:J1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USER</cp:lastModifiedBy>
  <cp:lastPrinted>2014-08-21T18:39:09Z</cp:lastPrinted>
  <dcterms:created xsi:type="dcterms:W3CDTF">1998-10-30T18:34:56Z</dcterms:created>
  <dcterms:modified xsi:type="dcterms:W3CDTF">2014-09-02T18:33:27Z</dcterms:modified>
  <cp:category/>
  <cp:version/>
  <cp:contentType/>
  <cp:contentStatus/>
</cp:coreProperties>
</file>